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H:\O R G A N I Z A C E  škol roku\S R P S\2021_2022\"/>
    </mc:Choice>
  </mc:AlternateContent>
  <xr:revisionPtr revIDLastSave="0" documentId="8_{E53FCE03-C535-4F95-AC40-E498D205402F}" xr6:coauthVersionLast="36" xr6:coauthVersionMax="36" xr10:uidLastSave="{00000000-0000-0000-0000-000000000000}"/>
  <bookViews>
    <workbookView xWindow="0" yWindow="0" windowWidth="17256" windowHeight="5640" tabRatio="646" activeTab="4" xr2:uid="{00000000-000D-0000-FFFF-FFFF00000000}"/>
  </bookViews>
  <sheets>
    <sheet name="Výroční zpráva" sheetId="1" r:id="rId1"/>
    <sheet name="Ekonomický výsledek" sheetId="3" r:id="rId2"/>
    <sheet name="Stav pokladny" sheetId="6" r:id="rId3"/>
    <sheet name="Předpoklad výběru čl. příspěvků" sheetId="4" r:id="rId4"/>
    <sheet name="Návrh rozpočtu" sheetId="2" r:id="rId5"/>
    <sheet name="Revizní zpráva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E20" i="2"/>
  <c r="D19" i="1" l="1"/>
  <c r="C19" i="1"/>
  <c r="C22" i="1" s="1"/>
  <c r="F17" i="3" l="1"/>
  <c r="D20" i="2" l="1"/>
  <c r="C20" i="2"/>
  <c r="D43" i="1" l="1"/>
  <c r="C43" i="1"/>
  <c r="D55" i="1"/>
  <c r="E17" i="3"/>
  <c r="C17" i="3"/>
  <c r="D12" i="3"/>
  <c r="D17" i="3" s="1"/>
  <c r="E21" i="3" l="1"/>
  <c r="D56" i="1"/>
  <c r="F19" i="4"/>
  <c r="E19" i="4"/>
  <c r="G19" i="4" s="1"/>
  <c r="F18" i="4"/>
  <c r="E18" i="4"/>
  <c r="E17" i="4"/>
  <c r="G17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G9" i="4" s="1"/>
  <c r="E8" i="4"/>
  <c r="G8" i="4" s="1"/>
  <c r="E7" i="4"/>
  <c r="G7" i="4" s="1"/>
  <c r="G18" i="4" l="1"/>
  <c r="F20" i="4"/>
  <c r="D20" i="4"/>
  <c r="D21" i="4" s="1"/>
  <c r="E21" i="4" s="1"/>
  <c r="G21" i="4" s="1"/>
  <c r="E6" i="4"/>
  <c r="E20" i="4" l="1"/>
  <c r="G6" i="4"/>
  <c r="G20" i="4" s="1"/>
  <c r="B44" i="1" l="1"/>
  <c r="D42" i="1"/>
  <c r="D44" i="1" s="1"/>
  <c r="D57" i="1" l="1"/>
  <c r="C44" i="1"/>
  <c r="E22" i="2" l="1"/>
  <c r="F22" i="2" s="1"/>
</calcChain>
</file>

<file path=xl/sharedStrings.xml><?xml version="1.0" encoding="utf-8"?>
<sst xmlns="http://schemas.openxmlformats.org/spreadsheetml/2006/main" count="191" uniqueCount="112">
  <si>
    <t>Pol.</t>
  </si>
  <si>
    <t>Název akce</t>
  </si>
  <si>
    <t>Skutečné příjmy</t>
  </si>
  <si>
    <t>Skutečné výdaje</t>
  </si>
  <si>
    <t>1.</t>
  </si>
  <si>
    <t>2.</t>
  </si>
  <si>
    <t>3.</t>
  </si>
  <si>
    <t>Cestovné studentů na vzdělávací a reprezentační akce</t>
  </si>
  <si>
    <t>4.</t>
  </si>
  <si>
    <t>5.</t>
  </si>
  <si>
    <t>6.</t>
  </si>
  <si>
    <t>7.</t>
  </si>
  <si>
    <t>8.</t>
  </si>
  <si>
    <t>Odměny na soutěže studentů</t>
  </si>
  <si>
    <t>9.</t>
  </si>
  <si>
    <t>Čerpání tříd z výběru členských příspěvků 20%</t>
  </si>
  <si>
    <t>10.</t>
  </si>
  <si>
    <t>11.</t>
  </si>
  <si>
    <t>Školní kroužky (pěvecký sbor, apod)</t>
  </si>
  <si>
    <t>Příspěvek pro Oktávy 50% z výběru členských příspěvků</t>
  </si>
  <si>
    <t>Přírůstky</t>
  </si>
  <si>
    <t>Úbytky</t>
  </si>
  <si>
    <t>Výběr členských příspěvků a čerpání přerozdělení 20% z výběru v jednotlivých třídách</t>
  </si>
  <si>
    <t>Třída</t>
  </si>
  <si>
    <t>Výběr členských příspěvků</t>
  </si>
  <si>
    <t>50% pro maturitní třídy</t>
  </si>
  <si>
    <t>1.A</t>
  </si>
  <si>
    <t>1.B</t>
  </si>
  <si>
    <t>2.A</t>
  </si>
  <si>
    <t>2.B</t>
  </si>
  <si>
    <t>8.A</t>
  </si>
  <si>
    <t>8.B</t>
  </si>
  <si>
    <t>Celkem</t>
  </si>
  <si>
    <t>Luděk Růčka</t>
  </si>
  <si>
    <t>a čerpání částky 50% ve třídách maturitních</t>
  </si>
  <si>
    <t>20% přerozděleno do tříd - plán</t>
  </si>
  <si>
    <t>Stav pokladny</t>
  </si>
  <si>
    <t>Spolek rodičů a přátel školy při gymnáziu Volgogradská, Volgogradská 6a, 700 30 Ostrava - Zábřeh</t>
  </si>
  <si>
    <t>3.A</t>
  </si>
  <si>
    <t>3.B</t>
  </si>
  <si>
    <t>---</t>
  </si>
  <si>
    <t>Třídy si celkem přerozdělily částku :</t>
  </si>
  <si>
    <t>Položka</t>
  </si>
  <si>
    <t>Dar škole – Hv, Tv, Vv</t>
  </si>
  <si>
    <t>20% z výběru v jednotlivých třídách a 50% z výběru tříd maturitních</t>
  </si>
  <si>
    <t>počet žáků ?</t>
  </si>
  <si>
    <t>Výběr členských příspěvků - plán</t>
  </si>
  <si>
    <t>Čerpání  tříd - plán</t>
  </si>
  <si>
    <t>4.A</t>
  </si>
  <si>
    <t>4.B</t>
  </si>
  <si>
    <t>Odhad 95%</t>
  </si>
  <si>
    <t>Spolek rodičů a přátel školy při gymnáziu Volgogradská, Volgogradská 6a,</t>
  </si>
  <si>
    <t>700 30 Ostrava Zábřeh</t>
  </si>
  <si>
    <t>Revizi provedl : ………………………….</t>
  </si>
  <si>
    <t>Účetnictví a zprávu o výsledku hospodaření předložila: Pavla Hanulíková Glistová, hodpodář</t>
  </si>
  <si>
    <t>Ke dni ……………..  byla provedena revize následujících dokladů:</t>
  </si>
  <si>
    <t xml:space="preserve">Revize dokladů proběhla v pořádku. </t>
  </si>
  <si>
    <t>Účetní stav pokladny k ………………. odpovídá fyzickému stavu pokladny.</t>
  </si>
  <si>
    <t>Revizor Spolku  rodičů při gymnáziu Volgogradská 6a</t>
  </si>
  <si>
    <t>Fyzická kontrola pokladny</t>
  </si>
  <si>
    <t>Zapsal: Luděk Růčka</t>
  </si>
  <si>
    <t>Příspěvek pro studenty na podporu interpersonálních vztahů ve třídě</t>
  </si>
  <si>
    <t xml:space="preserve">Skutečný stav: </t>
  </si>
  <si>
    <t>Celkové plánované příjmy a náklady školní rok 2020/2021</t>
  </si>
  <si>
    <t>5.A</t>
  </si>
  <si>
    <t>5.B</t>
  </si>
  <si>
    <r>
      <t>Předpoklad</t>
    </r>
    <r>
      <rPr>
        <sz val="10"/>
        <color theme="1"/>
        <rFont val="Calibri"/>
        <family val="2"/>
        <charset val="238"/>
        <scheme val="minor"/>
      </rPr>
      <t xml:space="preserve"> – výběr členských příspěvků 2020/2021 a čerpání přerozdělení</t>
    </r>
  </si>
  <si>
    <t>Přítomní:  Luděk Růčka, Jiří Chmela</t>
  </si>
  <si>
    <r>
      <t xml:space="preserve">Čerpání tříd z výběru členských příspěvků 20% </t>
    </r>
    <r>
      <rPr>
        <b/>
        <sz val="10"/>
        <color rgb="FF000000"/>
        <rFont val="Calibri"/>
        <family val="2"/>
        <charset val="238"/>
        <scheme val="minor"/>
      </rPr>
      <t>+ Třídní peněženka</t>
    </r>
  </si>
  <si>
    <t>Plánovaný stav pokladny po výběru příspěvků a na konci školního roku</t>
  </si>
  <si>
    <t>2020/2021         Třída</t>
  </si>
  <si>
    <t>Výroční zpráva hospodaření za školní rok 2020/2021</t>
  </si>
  <si>
    <t>Celková finanční bilance za školní rok 2020/2021 je :</t>
  </si>
  <si>
    <t>Počáteční stav pokladny k 1.9.2020</t>
  </si>
  <si>
    <t>Konečný stav pokladny k 31.8.2021</t>
  </si>
  <si>
    <t>Předpokládané  příjmy</t>
  </si>
  <si>
    <t>Předpokládané  výdaje</t>
  </si>
  <si>
    <t>Ekonomický výsledek - školní rok 2020/2021</t>
  </si>
  <si>
    <t>Lyžařský kurz sekundy – půjčovné běžeckého setu</t>
  </si>
  <si>
    <t>Reprezentační ples</t>
  </si>
  <si>
    <t>Členské příspěvky, režie</t>
  </si>
  <si>
    <t xml:space="preserve">Celkové příjmy a náklady </t>
  </si>
  <si>
    <t>Reprezentační ples - se nekonal</t>
  </si>
  <si>
    <t>Celkové plánované příjmy a náklady</t>
  </si>
  <si>
    <t>20% přerozděleno do tříd</t>
  </si>
  <si>
    <t>Stav pokladny k 31.8.2021</t>
  </si>
  <si>
    <t>v Ostravě, dne 1.11.2021</t>
  </si>
  <si>
    <t>Návrh rozpočtu na školní rok 2021/2022</t>
  </si>
  <si>
    <t xml:space="preserve">Reprezentační ples </t>
  </si>
  <si>
    <t>Skutečné  příjmy 2020/2021</t>
  </si>
  <si>
    <t>Skutečné  výdaje 2020/2021</t>
  </si>
  <si>
    <t>Předpokládané  příjmy 2021/2022</t>
  </si>
  <si>
    <t>Předpokládané  výdaje 2021/2022</t>
  </si>
  <si>
    <t xml:space="preserve"> - výdajové a příjmové pokladní doklady školní rok 2020/2021</t>
  </si>
  <si>
    <t>Přílohou revizní zprávy je výroční zpráva  hospodaření za školní rok 2020/2021</t>
  </si>
  <si>
    <t>Revizní zpráva o výsledku kontroly účetnictví a výsledku hospodaření za školní rok 2020/2021</t>
  </si>
  <si>
    <t>6.A</t>
  </si>
  <si>
    <t>6.B</t>
  </si>
  <si>
    <t>Stipendijní program</t>
  </si>
  <si>
    <t>Stipenfijní program</t>
  </si>
  <si>
    <t>Stipendjní program</t>
  </si>
  <si>
    <t>Dne 20.7.2021 byla provedena kontrola pokladny.</t>
  </si>
  <si>
    <t>Z důvodu COVIDové situace, kdy škola prezenčně prakticky ve školním roce 2020/2021 nefungovala, nedošlo ani</t>
  </si>
  <si>
    <t>k přerozdělování finančních částek jednotlivým třídám.</t>
  </si>
  <si>
    <t>stav ke dni 31.8.2021</t>
  </si>
  <si>
    <t>Třídní peněženka:</t>
  </si>
  <si>
    <t>V Ostravě dne 1.11.2021</t>
  </si>
  <si>
    <t>Dne …………………… byla provedena revize účetnictví a výsledku hospodaření za školní rok 2020/2021</t>
  </si>
  <si>
    <t xml:space="preserve"> - interní doklady (dokumenty, zápisy ze schůzí, přijaté žádosti o příspěvek, darovací smlouvy školní rok 2020/2021</t>
  </si>
  <si>
    <t>12.</t>
  </si>
  <si>
    <t>Nákup z fondu SRPŠ</t>
  </si>
  <si>
    <t>V Ostravě, dne ……………                                                                                         Jana Posmyková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</si>
</sst>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&quot; Kč&quot;"/>
    <numFmt numFmtId="165" formatCode="#,##0.00\ [$Kč-405];[Red]\-#,##0.00\ [$Kč-405]"/>
    <numFmt numFmtId="166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63"/>
      </right>
      <top style="medium">
        <color indexed="8"/>
      </top>
      <bottom style="medium">
        <color indexed="8"/>
      </bottom>
      <diagonal/>
    </border>
    <border>
      <left/>
      <right style="thin">
        <color indexed="63"/>
      </right>
      <top style="medium">
        <color indexed="8"/>
      </top>
      <bottom style="medium">
        <color indexed="8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medium">
        <color indexed="8"/>
      </bottom>
      <diagonal/>
    </border>
    <border>
      <left style="thin">
        <color indexed="63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47">
    <xf numFmtId="0" fontId="0" fillId="0" borderId="0" xfId="0"/>
    <xf numFmtId="0" fontId="2" fillId="0" borderId="0" xfId="0" applyFont="1" applyAlignment="1"/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/>
    <xf numFmtId="164" fontId="9" fillId="0" borderId="10" xfId="0" applyNumberFormat="1" applyFont="1" applyBorder="1"/>
    <xf numFmtId="164" fontId="9" fillId="0" borderId="11" xfId="0" applyNumberFormat="1" applyFont="1" applyBorder="1"/>
    <xf numFmtId="164" fontId="8" fillId="0" borderId="36" xfId="0" applyNumberFormat="1" applyFont="1" applyBorder="1"/>
    <xf numFmtId="0" fontId="8" fillId="0" borderId="10" xfId="0" applyFont="1" applyBorder="1" applyAlignment="1">
      <alignment wrapText="1"/>
    </xf>
    <xf numFmtId="166" fontId="8" fillId="0" borderId="0" xfId="0" applyNumberFormat="1" applyFont="1"/>
    <xf numFmtId="0" fontId="8" fillId="0" borderId="10" xfId="0" applyFont="1" applyBorder="1" applyAlignment="1">
      <alignment horizontal="left"/>
    </xf>
    <xf numFmtId="164" fontId="8" fillId="0" borderId="35" xfId="0" applyNumberFormat="1" applyFont="1" applyBorder="1"/>
    <xf numFmtId="0" fontId="8" fillId="0" borderId="34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0" fillId="0" borderId="13" xfId="0" applyFont="1" applyBorder="1" applyAlignment="1">
      <alignment wrapText="1"/>
    </xf>
    <xf numFmtId="164" fontId="7" fillId="0" borderId="13" xfId="0" applyNumberFormat="1" applyFont="1" applyBorder="1"/>
    <xf numFmtId="164" fontId="7" fillId="0" borderId="14" xfId="0" applyNumberFormat="1" applyFont="1" applyBorder="1"/>
    <xf numFmtId="164" fontId="8" fillId="0" borderId="0" xfId="0" applyNumberFormat="1" applyFont="1" applyBorder="1"/>
    <xf numFmtId="0" fontId="8" fillId="0" borderId="0" xfId="0" applyFont="1" applyAlignment="1">
      <alignment horizontal="right"/>
    </xf>
    <xf numFmtId="164" fontId="10" fillId="0" borderId="0" xfId="0" applyNumberFormat="1" applyFont="1" applyBorder="1"/>
    <xf numFmtId="0" fontId="8" fillId="0" borderId="0" xfId="0" applyFont="1" applyBorder="1"/>
    <xf numFmtId="14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7" fillId="0" borderId="0" xfId="0" applyFont="1" applyAlignment="1">
      <alignment horizontal="left"/>
    </xf>
    <xf numFmtId="0" fontId="10" fillId="0" borderId="0" xfId="0" applyFont="1" applyAlignment="1"/>
    <xf numFmtId="0" fontId="8" fillId="0" borderId="0" xfId="0" quotePrefix="1" applyFont="1" applyAlignment="1">
      <alignment horizontal="left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0" fillId="0" borderId="38" xfId="0" applyFont="1" applyBorder="1" applyAlignment="1">
      <alignment wrapText="1"/>
    </xf>
    <xf numFmtId="0" fontId="8" fillId="0" borderId="39" xfId="0" applyFont="1" applyBorder="1" applyAlignment="1">
      <alignment horizontal="center"/>
    </xf>
    <xf numFmtId="0" fontId="10" fillId="0" borderId="39" xfId="0" applyFont="1" applyBorder="1" applyAlignment="1">
      <alignment wrapText="1"/>
    </xf>
    <xf numFmtId="164" fontId="10" fillId="0" borderId="39" xfId="0" applyNumberFormat="1" applyFont="1" applyBorder="1"/>
    <xf numFmtId="0" fontId="10" fillId="0" borderId="0" xfId="0" applyFont="1" applyFill="1" applyBorder="1" applyAlignment="1">
      <alignment horizontal="right" wrapText="1"/>
    </xf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165" fontId="12" fillId="0" borderId="40" xfId="1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165" fontId="12" fillId="0" borderId="2" xfId="0" quotePrefix="1" applyNumberFormat="1" applyFont="1" applyBorder="1" applyAlignment="1">
      <alignment horizontal="center"/>
    </xf>
    <xf numFmtId="165" fontId="12" fillId="0" borderId="24" xfId="1" applyNumberFormat="1" applyFont="1" applyBorder="1" applyAlignment="1">
      <alignment horizontal="center"/>
    </xf>
    <xf numFmtId="165" fontId="12" fillId="0" borderId="41" xfId="1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4" fontId="8" fillId="0" borderId="5" xfId="0" applyNumberFormat="1" applyFont="1" applyBorder="1"/>
    <xf numFmtId="164" fontId="10" fillId="0" borderId="5" xfId="0" applyNumberFormat="1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165" fontId="13" fillId="0" borderId="0" xfId="0" applyNumberFormat="1" applyFont="1"/>
    <xf numFmtId="0" fontId="4" fillId="0" borderId="3" xfId="0" applyFont="1" applyBorder="1"/>
    <xf numFmtId="0" fontId="4" fillId="0" borderId="4" xfId="0" applyFont="1" applyBorder="1"/>
    <xf numFmtId="164" fontId="8" fillId="0" borderId="1" xfId="0" applyNumberFormat="1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165" fontId="12" fillId="0" borderId="24" xfId="0" applyNumberFormat="1" applyFont="1" applyBorder="1" applyAlignment="1">
      <alignment horizontal="center"/>
    </xf>
    <xf numFmtId="165" fontId="12" fillId="0" borderId="25" xfId="0" applyNumberFormat="1" applyFont="1" applyBorder="1" applyAlignment="1">
      <alignment horizontal="center"/>
    </xf>
    <xf numFmtId="165" fontId="12" fillId="0" borderId="26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165" fontId="12" fillId="0" borderId="30" xfId="0" applyNumberFormat="1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165" fontId="11" fillId="0" borderId="18" xfId="0" applyNumberFormat="1" applyFont="1" applyBorder="1" applyAlignment="1">
      <alignment horizontal="center"/>
    </xf>
    <xf numFmtId="165" fontId="11" fillId="0" borderId="19" xfId="0" applyNumberFormat="1" applyFont="1" applyBorder="1" applyAlignment="1">
      <alignment horizontal="center"/>
    </xf>
    <xf numFmtId="165" fontId="11" fillId="0" borderId="31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4" fillId="0" borderId="33" xfId="0" applyFont="1" applyBorder="1"/>
    <xf numFmtId="165" fontId="13" fillId="0" borderId="33" xfId="0" applyNumberFormat="1" applyFont="1" applyBorder="1" applyAlignment="1">
      <alignment horizontal="center"/>
    </xf>
    <xf numFmtId="165" fontId="4" fillId="0" borderId="33" xfId="0" applyNumberFormat="1" applyFont="1" applyBorder="1" applyAlignment="1">
      <alignment horizontal="center"/>
    </xf>
    <xf numFmtId="14" fontId="4" fillId="0" borderId="0" xfId="0" applyNumberFormat="1" applyFont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/>
    <xf numFmtId="0" fontId="8" fillId="0" borderId="1" xfId="0" applyFont="1" applyBorder="1" applyAlignment="1">
      <alignment wrapText="1"/>
    </xf>
    <xf numFmtId="166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166" fontId="10" fillId="0" borderId="0" xfId="0" applyNumberFormat="1" applyFont="1" applyBorder="1"/>
    <xf numFmtId="166" fontId="10" fillId="0" borderId="0" xfId="0" applyNumberFormat="1" applyFo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43" xfId="0" applyFont="1" applyBorder="1" applyAlignment="1">
      <alignment horizontal="center" wrapText="1"/>
    </xf>
    <xf numFmtId="164" fontId="7" fillId="0" borderId="44" xfId="0" applyNumberFormat="1" applyFont="1" applyBorder="1"/>
    <xf numFmtId="0" fontId="8" fillId="0" borderId="4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8" fillId="0" borderId="42" xfId="0" applyFont="1" applyBorder="1"/>
    <xf numFmtId="166" fontId="8" fillId="0" borderId="42" xfId="0" applyNumberFormat="1" applyFont="1" applyBorder="1"/>
    <xf numFmtId="166" fontId="8" fillId="0" borderId="0" xfId="0" applyNumberFormat="1" applyFont="1" applyBorder="1"/>
    <xf numFmtId="4" fontId="8" fillId="0" borderId="42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4" fillId="0" borderId="0" xfId="0" applyFont="1" applyBorder="1"/>
    <xf numFmtId="165" fontId="13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44" fontId="13" fillId="0" borderId="0" xfId="0" applyNumberFormat="1" applyFont="1"/>
    <xf numFmtId="164" fontId="8" fillId="2" borderId="1" xfId="0" applyNumberFormat="1" applyFont="1" applyFill="1" applyBorder="1"/>
    <xf numFmtId="164" fontId="10" fillId="2" borderId="1" xfId="0" applyNumberFormat="1" applyFont="1" applyFill="1" applyBorder="1"/>
    <xf numFmtId="164" fontId="7" fillId="0" borderId="39" xfId="0" applyNumberFormat="1" applyFont="1" applyBorder="1"/>
    <xf numFmtId="0" fontId="8" fillId="0" borderId="39" xfId="0" applyFont="1" applyBorder="1"/>
    <xf numFmtId="164" fontId="7" fillId="0" borderId="45" xfId="0" applyNumberFormat="1" applyFont="1" applyBorder="1"/>
    <xf numFmtId="164" fontId="8" fillId="0" borderId="46" xfId="0" applyNumberFormat="1" applyFont="1" applyBorder="1"/>
    <xf numFmtId="164" fontId="8" fillId="0" borderId="47" xfId="0" applyNumberFormat="1" applyFont="1" applyBorder="1"/>
    <xf numFmtId="164" fontId="8" fillId="0" borderId="48" xfId="0" applyNumberFormat="1" applyFont="1" applyBorder="1"/>
    <xf numFmtId="164" fontId="7" fillId="0" borderId="37" xfId="0" applyNumberFormat="1" applyFont="1" applyBorder="1"/>
    <xf numFmtId="0" fontId="7" fillId="0" borderId="46" xfId="0" applyFont="1" applyBorder="1" applyAlignment="1">
      <alignment horizontal="center" wrapText="1"/>
    </xf>
    <xf numFmtId="164" fontId="8" fillId="0" borderId="49" xfId="0" applyNumberFormat="1" applyFont="1" applyBorder="1"/>
    <xf numFmtId="164" fontId="7" fillId="0" borderId="50" xfId="0" applyNumberFormat="1" applyFont="1" applyBorder="1"/>
    <xf numFmtId="0" fontId="8" fillId="0" borderId="3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164" fontId="7" fillId="0" borderId="1" xfId="0" applyNumberFormat="1" applyFont="1" applyBorder="1"/>
    <xf numFmtId="164" fontId="10" fillId="0" borderId="1" xfId="0" applyNumberFormat="1" applyFont="1" applyBorder="1"/>
    <xf numFmtId="164" fontId="7" fillId="0" borderId="5" xfId="0" applyNumberFormat="1" applyFont="1" applyBorder="1"/>
    <xf numFmtId="0" fontId="4" fillId="0" borderId="15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26505</xdr:colOff>
      <xdr:row>1</xdr:row>
      <xdr:rowOff>107674</xdr:rowOff>
    </xdr:from>
    <xdr:to>
      <xdr:col>3</xdr:col>
      <xdr:colOff>742785</xdr:colOff>
      <xdr:row>1</xdr:row>
      <xdr:rowOff>107674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6505" y="293204"/>
          <a:ext cx="5593080" cy="0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3</xdr:row>
      <xdr:rowOff>28575</xdr:rowOff>
    </xdr:from>
    <xdr:to>
      <xdr:col>8</xdr:col>
      <xdr:colOff>228600</xdr:colOff>
      <xdr:row>3</xdr:row>
      <xdr:rowOff>45720</xdr:rowOff>
    </xdr:to>
    <xdr:cxnSp macro="">
      <xdr:nvCxnSpPr>
        <xdr:cNvPr id="2" name="Přímá spojnic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15240" y="600075"/>
          <a:ext cx="5490210" cy="17145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39757</xdr:colOff>
      <xdr:row>2</xdr:row>
      <xdr:rowOff>99391</xdr:rowOff>
    </xdr:from>
    <xdr:to>
      <xdr:col>3</xdr:col>
      <xdr:colOff>414131</xdr:colOff>
      <xdr:row>2</xdr:row>
      <xdr:rowOff>99391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9757" y="470452"/>
          <a:ext cx="6019800" cy="0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106680</xdr:rowOff>
    </xdr:from>
    <xdr:to>
      <xdr:col>9</xdr:col>
      <xdr:colOff>175260</xdr:colOff>
      <xdr:row>2</xdr:row>
      <xdr:rowOff>106680</xdr:rowOff>
    </xdr:to>
    <xdr:cxnSp macro="">
      <xdr:nvCxnSpPr>
        <xdr:cNvPr id="2" name="Přímá spojnic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68580" y="838200"/>
          <a:ext cx="5593080" cy="0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topLeftCell="A51" zoomScale="115" zoomScaleNormal="115" workbookViewId="0">
      <selection activeCell="B62" sqref="B62"/>
    </sheetView>
  </sheetViews>
  <sheetFormatPr defaultRowHeight="14.4" x14ac:dyDescent="0.3"/>
  <cols>
    <col min="1" max="1" width="6.33203125" customWidth="1"/>
    <col min="2" max="2" width="59.88671875" customWidth="1"/>
    <col min="3" max="3" width="13.6640625" customWidth="1"/>
    <col min="4" max="4" width="14.88671875" customWidth="1"/>
  </cols>
  <sheetData>
    <row r="1" spans="1:6" x14ac:dyDescent="0.3">
      <c r="A1" s="12" t="s">
        <v>37</v>
      </c>
      <c r="B1" s="11"/>
      <c r="C1" s="11"/>
      <c r="D1" s="11"/>
      <c r="E1" s="11"/>
      <c r="F1" s="11"/>
    </row>
    <row r="2" spans="1:6" x14ac:dyDescent="0.3">
      <c r="A2" s="43"/>
      <c r="B2" s="11"/>
      <c r="C2" s="11"/>
      <c r="D2" s="11"/>
      <c r="E2" s="11"/>
      <c r="F2" s="11"/>
    </row>
    <row r="3" spans="1:6" x14ac:dyDescent="0.3">
      <c r="A3" s="11"/>
      <c r="B3" s="11"/>
      <c r="C3" s="11"/>
      <c r="D3" s="11"/>
      <c r="E3" s="11"/>
      <c r="F3" s="11"/>
    </row>
    <row r="4" spans="1:6" x14ac:dyDescent="0.3">
      <c r="A4" s="11"/>
      <c r="B4" s="11"/>
      <c r="C4" s="11"/>
      <c r="D4" s="11"/>
      <c r="E4" s="11"/>
      <c r="F4" s="11"/>
    </row>
    <row r="5" spans="1:6" x14ac:dyDescent="0.3">
      <c r="A5" s="11"/>
      <c r="B5" s="63" t="s">
        <v>71</v>
      </c>
      <c r="C5" s="11"/>
      <c r="D5" s="11"/>
      <c r="E5" s="11"/>
      <c r="F5" s="11"/>
    </row>
    <row r="6" spans="1:6" x14ac:dyDescent="0.3">
      <c r="A6" s="11"/>
      <c r="B6" s="11"/>
      <c r="C6" s="11"/>
      <c r="D6" s="11"/>
      <c r="E6" s="11"/>
      <c r="F6" s="11"/>
    </row>
    <row r="7" spans="1:6" ht="27.6" x14ac:dyDescent="0.3">
      <c r="A7" s="44" t="s">
        <v>0</v>
      </c>
      <c r="B7" s="45" t="s">
        <v>1</v>
      </c>
      <c r="C7" s="44" t="s">
        <v>2</v>
      </c>
      <c r="D7" s="44" t="s">
        <v>3</v>
      </c>
      <c r="E7" s="11"/>
      <c r="F7" s="11"/>
    </row>
    <row r="8" spans="1:6" x14ac:dyDescent="0.3">
      <c r="A8" s="21" t="s">
        <v>4</v>
      </c>
      <c r="B8" s="22" t="s">
        <v>80</v>
      </c>
      <c r="C8" s="25">
        <v>37500</v>
      </c>
      <c r="D8" s="134">
        <v>0</v>
      </c>
      <c r="E8" s="11"/>
      <c r="F8" s="11"/>
    </row>
    <row r="9" spans="1:6" x14ac:dyDescent="0.3">
      <c r="A9" s="21" t="s">
        <v>5</v>
      </c>
      <c r="B9" s="26" t="s">
        <v>82</v>
      </c>
      <c r="C9" s="25">
        <v>0</v>
      </c>
      <c r="D9" s="135">
        <v>0</v>
      </c>
      <c r="E9" s="11"/>
      <c r="F9" s="11"/>
    </row>
    <row r="10" spans="1:6" x14ac:dyDescent="0.3">
      <c r="A10" s="21" t="s">
        <v>6</v>
      </c>
      <c r="B10" s="28" t="s">
        <v>7</v>
      </c>
      <c r="C10" s="29">
        <v>0</v>
      </c>
      <c r="D10" s="136">
        <v>0</v>
      </c>
      <c r="E10" s="11"/>
      <c r="F10" s="11"/>
    </row>
    <row r="11" spans="1:6" x14ac:dyDescent="0.3">
      <c r="A11" s="21" t="s">
        <v>8</v>
      </c>
      <c r="B11" s="22" t="s">
        <v>43</v>
      </c>
      <c r="C11" s="29">
        <v>0</v>
      </c>
      <c r="D11" s="136">
        <v>0</v>
      </c>
      <c r="E11" s="11"/>
      <c r="F11" s="11"/>
    </row>
    <row r="12" spans="1:6" x14ac:dyDescent="0.3">
      <c r="A12" s="21" t="s">
        <v>9</v>
      </c>
      <c r="B12" s="22" t="s">
        <v>99</v>
      </c>
      <c r="C12" s="29">
        <v>0</v>
      </c>
      <c r="D12" s="136">
        <v>16000</v>
      </c>
      <c r="E12" s="11"/>
      <c r="F12" s="11"/>
    </row>
    <row r="13" spans="1:6" x14ac:dyDescent="0.3">
      <c r="A13" s="21" t="s">
        <v>10</v>
      </c>
      <c r="B13" s="22" t="s">
        <v>13</v>
      </c>
      <c r="C13" s="29">
        <v>0</v>
      </c>
      <c r="D13" s="136">
        <v>2916</v>
      </c>
      <c r="E13" s="11"/>
      <c r="F13" s="11"/>
    </row>
    <row r="14" spans="1:6" x14ac:dyDescent="0.3">
      <c r="A14" s="21" t="s">
        <v>11</v>
      </c>
      <c r="B14" s="26" t="s">
        <v>15</v>
      </c>
      <c r="C14" s="29">
        <v>0</v>
      </c>
      <c r="D14" s="136">
        <v>0</v>
      </c>
      <c r="E14" s="11"/>
      <c r="F14" s="11"/>
    </row>
    <row r="15" spans="1:6" x14ac:dyDescent="0.3">
      <c r="A15" s="21" t="s">
        <v>12</v>
      </c>
      <c r="B15" s="26" t="s">
        <v>78</v>
      </c>
      <c r="C15" s="29">
        <v>0</v>
      </c>
      <c r="D15" s="136">
        <v>0</v>
      </c>
      <c r="E15" s="11"/>
      <c r="F15" s="11"/>
    </row>
    <row r="16" spans="1:6" x14ac:dyDescent="0.3">
      <c r="A16" s="21" t="s">
        <v>14</v>
      </c>
      <c r="B16" s="26" t="s">
        <v>18</v>
      </c>
      <c r="C16" s="29">
        <v>0</v>
      </c>
      <c r="D16" s="136">
        <v>0</v>
      </c>
      <c r="E16" s="11"/>
      <c r="F16" s="11"/>
    </row>
    <row r="17" spans="1:6" x14ac:dyDescent="0.3">
      <c r="A17" s="21" t="s">
        <v>16</v>
      </c>
      <c r="B17" s="26" t="s">
        <v>19</v>
      </c>
      <c r="C17" s="29">
        <v>0</v>
      </c>
      <c r="D17" s="136">
        <v>0</v>
      </c>
      <c r="E17" s="11"/>
      <c r="F17" s="11"/>
    </row>
    <row r="18" spans="1:6" x14ac:dyDescent="0.3">
      <c r="A18" s="126" t="s">
        <v>17</v>
      </c>
      <c r="B18" s="26" t="s">
        <v>61</v>
      </c>
      <c r="C18" s="29">
        <v>0</v>
      </c>
      <c r="D18" s="136">
        <v>0</v>
      </c>
      <c r="E18" s="11"/>
      <c r="F18" s="11"/>
    </row>
    <row r="19" spans="1:6" x14ac:dyDescent="0.3">
      <c r="A19" s="46"/>
      <c r="B19" s="47" t="s">
        <v>83</v>
      </c>
      <c r="C19" s="133">
        <f>SUM(C8:C18)</f>
        <v>37500</v>
      </c>
      <c r="D19" s="137">
        <f>SUM(D8:D18)</f>
        <v>18916</v>
      </c>
      <c r="E19" s="11"/>
      <c r="F19" s="11"/>
    </row>
    <row r="20" spans="1:6" x14ac:dyDescent="0.3">
      <c r="A20" s="48"/>
      <c r="B20" s="49"/>
      <c r="C20" s="50"/>
      <c r="D20" s="50"/>
      <c r="E20" s="11"/>
      <c r="F20" s="11"/>
    </row>
    <row r="21" spans="1:6" x14ac:dyDescent="0.3">
      <c r="A21" s="11"/>
      <c r="B21" s="11"/>
      <c r="C21" s="11"/>
      <c r="D21" s="11"/>
      <c r="E21" s="11"/>
      <c r="F21" s="11"/>
    </row>
    <row r="22" spans="1:6" x14ac:dyDescent="0.3">
      <c r="A22" s="11"/>
      <c r="B22" s="51" t="s">
        <v>72</v>
      </c>
      <c r="C22" s="108">
        <f>C19-D19</f>
        <v>18584</v>
      </c>
      <c r="D22" s="11"/>
      <c r="E22" s="11"/>
      <c r="F22" s="11"/>
    </row>
    <row r="23" spans="1:6" x14ac:dyDescent="0.3">
      <c r="A23" s="11"/>
      <c r="B23" s="11"/>
      <c r="C23" s="11"/>
      <c r="D23" s="11"/>
      <c r="E23" s="11"/>
      <c r="F23" s="11"/>
    </row>
    <row r="24" spans="1:6" x14ac:dyDescent="0.3">
      <c r="A24" s="11"/>
      <c r="B24" s="11"/>
      <c r="C24" s="11"/>
      <c r="D24" s="11"/>
      <c r="E24" s="11"/>
      <c r="F24" s="11"/>
    </row>
    <row r="25" spans="1:6" x14ac:dyDescent="0.3">
      <c r="A25" s="11"/>
      <c r="B25" s="11"/>
      <c r="C25" s="11"/>
      <c r="D25" s="11"/>
      <c r="E25" s="11"/>
      <c r="F25" s="11"/>
    </row>
    <row r="26" spans="1:6" x14ac:dyDescent="0.3">
      <c r="A26" s="11"/>
      <c r="B26" s="63" t="s">
        <v>22</v>
      </c>
      <c r="C26" s="11"/>
      <c r="D26" s="11"/>
      <c r="E26" s="11"/>
      <c r="F26" s="11"/>
    </row>
    <row r="27" spans="1:6" x14ac:dyDescent="0.3">
      <c r="A27" s="11"/>
      <c r="B27" s="63" t="s">
        <v>34</v>
      </c>
      <c r="C27" s="11"/>
      <c r="D27" s="11"/>
      <c r="E27" s="11"/>
      <c r="F27" s="11"/>
    </row>
    <row r="28" spans="1:6" x14ac:dyDescent="0.3">
      <c r="A28" s="11"/>
      <c r="B28" s="11"/>
      <c r="C28" s="11"/>
      <c r="D28" s="11"/>
      <c r="E28" s="11"/>
      <c r="F28" s="11"/>
    </row>
    <row r="29" spans="1:6" ht="41.4" x14ac:dyDescent="0.3">
      <c r="A29" s="52" t="s">
        <v>23</v>
      </c>
      <c r="B29" s="52" t="s">
        <v>24</v>
      </c>
      <c r="C29" s="52" t="s">
        <v>84</v>
      </c>
      <c r="D29" s="52" t="s">
        <v>25</v>
      </c>
      <c r="E29" s="11"/>
      <c r="F29" s="11"/>
    </row>
    <row r="30" spans="1:6" x14ac:dyDescent="0.3">
      <c r="A30" s="53" t="s">
        <v>26</v>
      </c>
      <c r="B30" s="54">
        <v>0</v>
      </c>
      <c r="C30" s="55">
        <v>0</v>
      </c>
      <c r="D30" s="56" t="s">
        <v>40</v>
      </c>
      <c r="E30" s="11"/>
      <c r="F30" s="11"/>
    </row>
    <row r="31" spans="1:6" x14ac:dyDescent="0.3">
      <c r="A31" s="53" t="s">
        <v>27</v>
      </c>
      <c r="B31" s="54">
        <v>5600</v>
      </c>
      <c r="C31" s="55">
        <v>0</v>
      </c>
      <c r="D31" s="56" t="s">
        <v>40</v>
      </c>
      <c r="E31" s="11"/>
      <c r="F31" s="11"/>
    </row>
    <row r="32" spans="1:6" x14ac:dyDescent="0.3">
      <c r="A32" s="53" t="s">
        <v>28</v>
      </c>
      <c r="B32" s="57">
        <v>0</v>
      </c>
      <c r="C32" s="55">
        <v>0</v>
      </c>
      <c r="D32" s="56" t="s">
        <v>40</v>
      </c>
      <c r="E32" s="11"/>
      <c r="F32" s="11"/>
    </row>
    <row r="33" spans="1:6" x14ac:dyDescent="0.3">
      <c r="A33" s="53" t="s">
        <v>29</v>
      </c>
      <c r="B33" s="57">
        <v>6300</v>
      </c>
      <c r="C33" s="55">
        <v>0</v>
      </c>
      <c r="D33" s="56" t="s">
        <v>40</v>
      </c>
      <c r="E33" s="11"/>
      <c r="F33" s="11"/>
    </row>
    <row r="34" spans="1:6" x14ac:dyDescent="0.3">
      <c r="A34" s="53" t="s">
        <v>38</v>
      </c>
      <c r="B34" s="57">
        <v>6000</v>
      </c>
      <c r="C34" s="55">
        <v>0</v>
      </c>
      <c r="D34" s="56" t="s">
        <v>40</v>
      </c>
      <c r="E34" s="11"/>
      <c r="F34" s="11"/>
    </row>
    <row r="35" spans="1:6" x14ac:dyDescent="0.3">
      <c r="A35" s="53" t="s">
        <v>39</v>
      </c>
      <c r="B35" s="57">
        <v>0</v>
      </c>
      <c r="C35" s="55">
        <v>0</v>
      </c>
      <c r="D35" s="56" t="s">
        <v>40</v>
      </c>
      <c r="E35" s="11"/>
      <c r="F35" s="11"/>
    </row>
    <row r="36" spans="1:6" x14ac:dyDescent="0.3">
      <c r="A36" s="53" t="s">
        <v>48</v>
      </c>
      <c r="B36" s="57">
        <v>4600</v>
      </c>
      <c r="C36" s="55">
        <v>0</v>
      </c>
      <c r="D36" s="56" t="s">
        <v>40</v>
      </c>
      <c r="E36" s="11"/>
      <c r="F36" s="11"/>
    </row>
    <row r="37" spans="1:6" x14ac:dyDescent="0.3">
      <c r="A37" s="53" t="s">
        <v>49</v>
      </c>
      <c r="B37" s="57">
        <v>0</v>
      </c>
      <c r="C37" s="55">
        <v>0</v>
      </c>
      <c r="D37" s="56" t="s">
        <v>40</v>
      </c>
      <c r="E37" s="11"/>
      <c r="F37" s="11"/>
    </row>
    <row r="38" spans="1:6" x14ac:dyDescent="0.3">
      <c r="A38" s="53" t="s">
        <v>64</v>
      </c>
      <c r="B38" s="57">
        <v>5400</v>
      </c>
      <c r="C38" s="55">
        <v>0</v>
      </c>
      <c r="D38" s="56" t="s">
        <v>40</v>
      </c>
      <c r="E38" s="11"/>
      <c r="F38" s="11"/>
    </row>
    <row r="39" spans="1:6" x14ac:dyDescent="0.3">
      <c r="A39" s="53" t="s">
        <v>65</v>
      </c>
      <c r="B39" s="57">
        <v>0</v>
      </c>
      <c r="C39" s="55">
        <v>0</v>
      </c>
      <c r="D39" s="56" t="s">
        <v>40</v>
      </c>
      <c r="E39" s="11"/>
      <c r="F39" s="11"/>
    </row>
    <row r="40" spans="1:6" x14ac:dyDescent="0.3">
      <c r="A40" s="53" t="s">
        <v>10</v>
      </c>
      <c r="B40" s="57">
        <v>6000</v>
      </c>
      <c r="C40" s="55">
        <v>0</v>
      </c>
      <c r="D40" s="56" t="s">
        <v>40</v>
      </c>
      <c r="E40" s="11"/>
      <c r="F40" s="11"/>
    </row>
    <row r="41" spans="1:6" x14ac:dyDescent="0.3">
      <c r="A41" s="53" t="s">
        <v>11</v>
      </c>
      <c r="B41" s="57">
        <v>3600</v>
      </c>
      <c r="C41" s="55">
        <v>0</v>
      </c>
      <c r="D41" s="56" t="s">
        <v>40</v>
      </c>
      <c r="E41" s="11"/>
      <c r="F41" s="11"/>
    </row>
    <row r="42" spans="1:6" x14ac:dyDescent="0.3">
      <c r="A42" s="53" t="s">
        <v>30</v>
      </c>
      <c r="B42" s="57">
        <v>0</v>
      </c>
      <c r="C42" s="55">
        <v>0</v>
      </c>
      <c r="D42" s="55">
        <f t="shared" ref="D42:D43" si="0">B42*0.5</f>
        <v>0</v>
      </c>
      <c r="E42" s="11"/>
      <c r="F42" s="11"/>
    </row>
    <row r="43" spans="1:6" x14ac:dyDescent="0.3">
      <c r="A43" s="53" t="s">
        <v>31</v>
      </c>
      <c r="B43" s="58">
        <v>0</v>
      </c>
      <c r="C43" s="55">
        <f t="shared" ref="C43" si="1">B43*0.2</f>
        <v>0</v>
      </c>
      <c r="D43" s="55">
        <f t="shared" si="0"/>
        <v>0</v>
      </c>
      <c r="E43" s="11"/>
      <c r="F43" s="11"/>
    </row>
    <row r="44" spans="1:6" x14ac:dyDescent="0.3">
      <c r="A44" s="59" t="s">
        <v>32</v>
      </c>
      <c r="B44" s="60">
        <f>SUM(B30:B43)</f>
        <v>37500</v>
      </c>
      <c r="C44" s="60">
        <f>SUM(C30:C43)</f>
        <v>0</v>
      </c>
      <c r="D44" s="60">
        <f>SUM(D30:D43)</f>
        <v>0</v>
      </c>
      <c r="E44" s="11"/>
      <c r="F44" s="11"/>
    </row>
    <row r="45" spans="1:6" x14ac:dyDescent="0.3">
      <c r="A45" s="11"/>
      <c r="B45" s="11"/>
      <c r="C45" s="11"/>
      <c r="D45" s="11"/>
      <c r="E45" s="11"/>
      <c r="F45" s="11"/>
    </row>
    <row r="46" spans="1:6" x14ac:dyDescent="0.3">
      <c r="A46" s="11"/>
      <c r="B46" s="11"/>
      <c r="C46" s="11"/>
      <c r="D46" s="11"/>
      <c r="E46" s="11"/>
      <c r="F46" s="11"/>
    </row>
    <row r="47" spans="1:6" x14ac:dyDescent="0.3">
      <c r="A47" s="11"/>
      <c r="B47" s="64" t="s">
        <v>41</v>
      </c>
      <c r="C47" s="65">
        <v>0</v>
      </c>
      <c r="D47" s="65">
        <v>0</v>
      </c>
      <c r="E47" s="11"/>
      <c r="F47" s="11"/>
    </row>
    <row r="48" spans="1:6" x14ac:dyDescent="0.3">
      <c r="A48" s="11"/>
      <c r="B48" s="11" t="s">
        <v>102</v>
      </c>
      <c r="C48" s="11"/>
      <c r="D48" s="11"/>
      <c r="E48" s="11"/>
      <c r="F48" s="11"/>
    </row>
    <row r="49" spans="1:6" x14ac:dyDescent="0.3">
      <c r="A49" s="11"/>
      <c r="B49" s="11" t="s">
        <v>103</v>
      </c>
      <c r="C49" s="11"/>
      <c r="D49" s="11"/>
      <c r="E49" s="11"/>
      <c r="F49" s="11"/>
    </row>
    <row r="50" spans="1:6" x14ac:dyDescent="0.3">
      <c r="A50" s="11"/>
      <c r="B50" s="11"/>
      <c r="C50" s="11"/>
      <c r="D50" s="11"/>
      <c r="E50" s="11"/>
      <c r="F50" s="11"/>
    </row>
    <row r="51" spans="1:6" x14ac:dyDescent="0.3">
      <c r="A51" s="11"/>
      <c r="B51" s="11"/>
      <c r="C51" s="11"/>
      <c r="D51" s="11"/>
      <c r="E51" s="11"/>
      <c r="F51" s="11"/>
    </row>
    <row r="52" spans="1:6" x14ac:dyDescent="0.3">
      <c r="A52" s="11"/>
      <c r="B52" s="63" t="s">
        <v>36</v>
      </c>
      <c r="C52" s="11"/>
      <c r="D52" s="11"/>
      <c r="E52" s="11"/>
      <c r="F52" s="11"/>
    </row>
    <row r="53" spans="1:6" x14ac:dyDescent="0.3">
      <c r="A53" s="11"/>
      <c r="B53" s="11"/>
      <c r="C53" s="11"/>
      <c r="D53" s="11"/>
      <c r="E53" s="11"/>
      <c r="F53" s="11"/>
    </row>
    <row r="54" spans="1:6" x14ac:dyDescent="0.3">
      <c r="A54" s="66" t="s">
        <v>73</v>
      </c>
      <c r="B54" s="67"/>
      <c r="C54" s="61"/>
      <c r="D54" s="129">
        <v>199743</v>
      </c>
      <c r="E54" s="11"/>
      <c r="F54" s="11"/>
    </row>
    <row r="55" spans="1:6" x14ac:dyDescent="0.3">
      <c r="A55" s="66" t="s">
        <v>20</v>
      </c>
      <c r="B55" s="67"/>
      <c r="C55" s="61"/>
      <c r="D55" s="129">
        <f>C19</f>
        <v>37500</v>
      </c>
      <c r="E55" s="11"/>
      <c r="F55" s="11"/>
    </row>
    <row r="56" spans="1:6" x14ac:dyDescent="0.3">
      <c r="A56" s="66" t="s">
        <v>21</v>
      </c>
      <c r="B56" s="67"/>
      <c r="C56" s="61"/>
      <c r="D56" s="129">
        <f>D19</f>
        <v>18916</v>
      </c>
      <c r="E56" s="11"/>
      <c r="F56" s="11"/>
    </row>
    <row r="57" spans="1:6" x14ac:dyDescent="0.3">
      <c r="A57" s="69" t="s">
        <v>74</v>
      </c>
      <c r="B57" s="70"/>
      <c r="C57" s="62"/>
      <c r="D57" s="130">
        <f>D54+D55-D56</f>
        <v>218327</v>
      </c>
      <c r="E57" s="11"/>
      <c r="F57" s="11"/>
    </row>
    <row r="58" spans="1:6" x14ac:dyDescent="0.3">
      <c r="A58" s="11"/>
      <c r="B58" s="11"/>
      <c r="C58" s="11"/>
      <c r="D58" s="11"/>
      <c r="E58" s="11"/>
      <c r="F58" s="11"/>
    </row>
    <row r="59" spans="1:6" x14ac:dyDescent="0.3">
      <c r="A59" s="11"/>
      <c r="B59" s="11"/>
      <c r="C59" s="11"/>
      <c r="D59" s="11"/>
      <c r="E59" s="11"/>
      <c r="F59" s="11"/>
    </row>
    <row r="60" spans="1:6" x14ac:dyDescent="0.3">
      <c r="A60" s="11"/>
      <c r="B60" s="11"/>
      <c r="C60" s="11"/>
      <c r="D60" s="11"/>
      <c r="E60" s="11"/>
      <c r="F60" s="11"/>
    </row>
    <row r="61" spans="1:6" x14ac:dyDescent="0.3">
      <c r="A61" s="11"/>
      <c r="B61" s="11"/>
      <c r="C61" s="11"/>
      <c r="D61" s="11"/>
      <c r="E61" s="11"/>
      <c r="F61" s="11"/>
    </row>
    <row r="62" spans="1:6" x14ac:dyDescent="0.3">
      <c r="A62" s="11"/>
      <c r="B62" s="11"/>
      <c r="C62" s="11"/>
      <c r="D62" s="11"/>
      <c r="E62" s="11"/>
      <c r="F62" s="11"/>
    </row>
    <row r="63" spans="1:6" x14ac:dyDescent="0.3">
      <c r="A63" s="11"/>
      <c r="B63" s="11"/>
      <c r="C63" s="11"/>
      <c r="D63" s="11"/>
      <c r="E63" s="11"/>
      <c r="F63" s="11"/>
    </row>
    <row r="64" spans="1:6" x14ac:dyDescent="0.3">
      <c r="A64" s="11"/>
      <c r="B64" s="11"/>
      <c r="C64" s="11"/>
      <c r="D64" s="11"/>
      <c r="E64" s="11"/>
      <c r="F64" s="11"/>
    </row>
    <row r="65" spans="1:6" x14ac:dyDescent="0.3">
      <c r="A65" s="11"/>
      <c r="B65" s="11"/>
      <c r="C65" s="11"/>
      <c r="D65" s="11"/>
      <c r="E65" s="11"/>
      <c r="F65" s="11"/>
    </row>
    <row r="66" spans="1:6" x14ac:dyDescent="0.3">
      <c r="A66" s="11"/>
      <c r="B66" s="11"/>
      <c r="C66" s="11"/>
      <c r="D66" s="11"/>
      <c r="E66" s="11"/>
      <c r="F66" s="11"/>
    </row>
    <row r="67" spans="1:6" x14ac:dyDescent="0.3">
      <c r="A67" s="11"/>
      <c r="B67" s="11"/>
      <c r="C67" s="11"/>
      <c r="D67" s="11"/>
      <c r="E67" s="11"/>
      <c r="F67" s="11"/>
    </row>
    <row r="68" spans="1:6" x14ac:dyDescent="0.3">
      <c r="A68" s="11"/>
      <c r="B68" s="11"/>
      <c r="C68" s="11"/>
      <c r="D68" s="11"/>
      <c r="E68" s="11"/>
      <c r="F68" s="11"/>
    </row>
    <row r="69" spans="1:6" x14ac:dyDescent="0.3">
      <c r="A69" s="11"/>
      <c r="B69" s="11"/>
      <c r="C69" s="11"/>
      <c r="D69" s="11"/>
      <c r="E69" s="11"/>
      <c r="F69" s="11"/>
    </row>
    <row r="70" spans="1:6" x14ac:dyDescent="0.3">
      <c r="A70" s="11"/>
      <c r="B70" s="11"/>
      <c r="C70" s="11"/>
      <c r="D70" s="11"/>
      <c r="E70" s="11"/>
      <c r="F70" s="11"/>
    </row>
    <row r="71" spans="1:6" x14ac:dyDescent="0.3">
      <c r="A71" s="11"/>
      <c r="B71" s="11" t="s">
        <v>106</v>
      </c>
      <c r="C71" s="11" t="s">
        <v>33</v>
      </c>
      <c r="D71" s="11"/>
      <c r="E71" s="11"/>
      <c r="F71" s="11"/>
    </row>
    <row r="72" spans="1:6" x14ac:dyDescent="0.3">
      <c r="A72" s="11"/>
      <c r="B72" s="11"/>
      <c r="C72" s="11"/>
      <c r="D72" s="11"/>
      <c r="E72" s="11"/>
      <c r="F72" s="11"/>
    </row>
    <row r="73" spans="1:6" x14ac:dyDescent="0.3">
      <c r="A73" s="11"/>
      <c r="B73" s="11"/>
      <c r="C73" s="11"/>
      <c r="D73" s="11"/>
      <c r="E73" s="11"/>
      <c r="F73" s="11"/>
    </row>
    <row r="74" spans="1:6" x14ac:dyDescent="0.3">
      <c r="A74" s="11"/>
      <c r="B74" s="11"/>
      <c r="C74" s="11"/>
      <c r="D74" s="11"/>
      <c r="E74" s="11"/>
      <c r="F74" s="11"/>
    </row>
    <row r="75" spans="1:6" x14ac:dyDescent="0.3">
      <c r="A75" s="11"/>
      <c r="B75" s="11"/>
      <c r="C75" s="11"/>
      <c r="D75" s="11"/>
      <c r="E75" s="11"/>
      <c r="F75" s="11"/>
    </row>
    <row r="76" spans="1:6" x14ac:dyDescent="0.3">
      <c r="A76" s="11"/>
      <c r="B76" s="11"/>
      <c r="C76" s="11"/>
      <c r="D76" s="11"/>
      <c r="E76" s="11"/>
      <c r="F76" s="11"/>
    </row>
    <row r="77" spans="1:6" x14ac:dyDescent="0.3">
      <c r="A77" s="11"/>
      <c r="B77" s="11"/>
      <c r="C77" s="11"/>
      <c r="D77" s="11"/>
      <c r="E77" s="11"/>
      <c r="F77" s="11"/>
    </row>
    <row r="78" spans="1:6" x14ac:dyDescent="0.3">
      <c r="A78" s="11"/>
      <c r="B78" s="11"/>
      <c r="C78" s="11"/>
      <c r="D78" s="11"/>
      <c r="E78" s="11"/>
      <c r="F78" s="11"/>
    </row>
    <row r="79" spans="1:6" x14ac:dyDescent="0.3">
      <c r="A79" s="11"/>
      <c r="B79" s="11"/>
      <c r="C79" s="11"/>
      <c r="D79" s="11"/>
      <c r="E79" s="11"/>
      <c r="F79" s="11"/>
    </row>
    <row r="80" spans="1:6" x14ac:dyDescent="0.3">
      <c r="A80" s="11"/>
      <c r="B80" s="11"/>
      <c r="C80" s="11"/>
      <c r="D80" s="11"/>
      <c r="E80" s="11"/>
      <c r="F80" s="11"/>
    </row>
    <row r="81" spans="1:6" x14ac:dyDescent="0.3">
      <c r="A81" s="11"/>
      <c r="B81" s="11"/>
      <c r="C81" s="11"/>
      <c r="D81" s="11"/>
      <c r="E81" s="11"/>
      <c r="F81" s="11"/>
    </row>
    <row r="82" spans="1:6" x14ac:dyDescent="0.3">
      <c r="A82" s="11"/>
      <c r="B82" s="11"/>
      <c r="C82" s="11"/>
      <c r="D82" s="11"/>
      <c r="E82" s="11"/>
      <c r="F82" s="11"/>
    </row>
    <row r="83" spans="1:6" x14ac:dyDescent="0.3">
      <c r="A83" s="11"/>
      <c r="B83" s="11"/>
      <c r="C83" s="11"/>
      <c r="D83" s="11"/>
      <c r="E83" s="11"/>
      <c r="F83" s="11"/>
    </row>
    <row r="84" spans="1:6" x14ac:dyDescent="0.3">
      <c r="A84" s="11"/>
      <c r="B84" s="11"/>
      <c r="C84" s="11"/>
      <c r="D84" s="11"/>
      <c r="E84" s="11"/>
      <c r="F84" s="11"/>
    </row>
    <row r="85" spans="1:6" x14ac:dyDescent="0.3">
      <c r="A85" s="11"/>
      <c r="B85" s="11"/>
      <c r="C85" s="11"/>
      <c r="D85" s="11"/>
      <c r="E85" s="11"/>
      <c r="F85" s="11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topLeftCell="A6" workbookViewId="0">
      <selection activeCell="I30" sqref="I30"/>
    </sheetView>
  </sheetViews>
  <sheetFormatPr defaultRowHeight="14.4" x14ac:dyDescent="0.3"/>
  <cols>
    <col min="2" max="2" width="54.5546875" customWidth="1"/>
    <col min="3" max="3" width="14.44140625" customWidth="1"/>
    <col min="4" max="4" width="16.33203125" customWidth="1"/>
    <col min="5" max="5" width="16.6640625" customWidth="1"/>
    <col min="6" max="6" width="16.5546875" customWidth="1"/>
    <col min="7" max="7" width="13.109375" customWidth="1"/>
    <col min="8" max="8" width="13" customWidth="1"/>
  </cols>
  <sheetData>
    <row r="1" spans="1:11" x14ac:dyDescent="0.3">
      <c r="A1" s="12" t="s">
        <v>37</v>
      </c>
      <c r="B1" s="13"/>
      <c r="C1" s="13"/>
      <c r="D1" s="13"/>
      <c r="E1" s="14"/>
      <c r="F1" s="14"/>
      <c r="G1" s="14"/>
      <c r="H1" s="14"/>
    </row>
    <row r="2" spans="1:11" x14ac:dyDescent="0.3">
      <c r="A2" s="41"/>
      <c r="B2" s="13"/>
      <c r="C2" s="13"/>
      <c r="D2" s="13"/>
      <c r="E2" s="14"/>
      <c r="F2" s="14"/>
      <c r="G2" s="14"/>
      <c r="H2" s="14"/>
    </row>
    <row r="3" spans="1:11" x14ac:dyDescent="0.3">
      <c r="A3" s="41"/>
      <c r="B3" s="42" t="s">
        <v>77</v>
      </c>
      <c r="C3" s="13" t="s">
        <v>104</v>
      </c>
      <c r="D3" s="13"/>
      <c r="E3" s="14"/>
      <c r="F3" s="14"/>
      <c r="G3" s="14"/>
      <c r="H3" s="14"/>
    </row>
    <row r="4" spans="1:11" x14ac:dyDescent="0.3">
      <c r="A4" s="15"/>
      <c r="B4" s="16"/>
      <c r="C4" s="14"/>
      <c r="D4" s="14"/>
      <c r="E4" s="14"/>
      <c r="F4" s="14"/>
      <c r="G4" s="14"/>
      <c r="H4" s="14"/>
    </row>
    <row r="5" spans="1:11" ht="27.6" x14ac:dyDescent="0.3">
      <c r="A5" s="17" t="s">
        <v>42</v>
      </c>
      <c r="B5" s="18" t="s">
        <v>1</v>
      </c>
      <c r="C5" s="19" t="s">
        <v>75</v>
      </c>
      <c r="D5" s="20" t="s">
        <v>76</v>
      </c>
      <c r="E5" s="113" t="s">
        <v>2</v>
      </c>
      <c r="F5" s="138" t="s">
        <v>3</v>
      </c>
      <c r="G5" s="115"/>
      <c r="H5" s="116"/>
      <c r="I5" s="117"/>
      <c r="J5" s="117"/>
      <c r="K5" s="117"/>
    </row>
    <row r="6" spans="1:11" ht="18.600000000000001" customHeight="1" x14ac:dyDescent="0.3">
      <c r="A6" s="21" t="s">
        <v>4</v>
      </c>
      <c r="B6" s="22" t="s">
        <v>80</v>
      </c>
      <c r="C6" s="23">
        <v>64000</v>
      </c>
      <c r="D6" s="24">
        <v>0</v>
      </c>
      <c r="E6" s="25">
        <v>37500</v>
      </c>
      <c r="F6" s="135">
        <v>0</v>
      </c>
      <c r="G6" s="118"/>
      <c r="H6" s="38"/>
      <c r="I6" s="117"/>
      <c r="J6" s="117"/>
      <c r="K6" s="117"/>
    </row>
    <row r="7" spans="1:11" ht="16.95" customHeight="1" x14ac:dyDescent="0.3">
      <c r="A7" s="21" t="s">
        <v>5</v>
      </c>
      <c r="B7" s="26" t="s">
        <v>79</v>
      </c>
      <c r="C7" s="23">
        <v>0</v>
      </c>
      <c r="D7" s="24">
        <v>5000</v>
      </c>
      <c r="E7" s="25">
        <v>0</v>
      </c>
      <c r="F7" s="135">
        <v>0</v>
      </c>
      <c r="G7" s="119"/>
      <c r="H7" s="120"/>
      <c r="I7" s="117"/>
      <c r="J7" s="117"/>
      <c r="K7" s="117"/>
    </row>
    <row r="8" spans="1:11" ht="16.95" customHeight="1" x14ac:dyDescent="0.3">
      <c r="A8" s="21" t="s">
        <v>6</v>
      </c>
      <c r="B8" s="28" t="s">
        <v>7</v>
      </c>
      <c r="C8" s="23">
        <v>0</v>
      </c>
      <c r="D8" s="24">
        <v>8000</v>
      </c>
      <c r="E8" s="29">
        <v>0</v>
      </c>
      <c r="F8" s="136">
        <v>0</v>
      </c>
      <c r="G8" s="121"/>
      <c r="H8" s="38"/>
      <c r="I8" s="117"/>
      <c r="J8" s="117"/>
      <c r="K8" s="117"/>
    </row>
    <row r="9" spans="1:11" ht="16.95" customHeight="1" x14ac:dyDescent="0.3">
      <c r="A9" s="21" t="s">
        <v>8</v>
      </c>
      <c r="B9" s="22" t="s">
        <v>43</v>
      </c>
      <c r="C9" s="23">
        <v>0</v>
      </c>
      <c r="D9" s="24">
        <v>15000</v>
      </c>
      <c r="E9" s="29">
        <v>0</v>
      </c>
      <c r="F9" s="136">
        <v>0</v>
      </c>
      <c r="G9" s="118"/>
      <c r="H9" s="38"/>
      <c r="I9" s="117"/>
      <c r="J9" s="117"/>
      <c r="K9" s="117"/>
    </row>
    <row r="10" spans="1:11" ht="16.95" customHeight="1" x14ac:dyDescent="0.3">
      <c r="A10" s="21" t="s">
        <v>9</v>
      </c>
      <c r="B10" s="22" t="s">
        <v>100</v>
      </c>
      <c r="C10" s="23">
        <v>0</v>
      </c>
      <c r="D10" s="24">
        <v>10000</v>
      </c>
      <c r="E10" s="29">
        <v>0</v>
      </c>
      <c r="F10" s="136">
        <v>16000</v>
      </c>
      <c r="G10" s="118"/>
      <c r="H10" s="38"/>
      <c r="I10" s="117"/>
      <c r="J10" s="117"/>
      <c r="K10" s="117"/>
    </row>
    <row r="11" spans="1:11" ht="16.95" customHeight="1" x14ac:dyDescent="0.3">
      <c r="A11" s="21" t="s">
        <v>10</v>
      </c>
      <c r="B11" s="22" t="s">
        <v>13</v>
      </c>
      <c r="C11" s="23">
        <v>0</v>
      </c>
      <c r="D11" s="24">
        <v>10000</v>
      </c>
      <c r="E11" s="29">
        <v>0</v>
      </c>
      <c r="F11" s="136">
        <v>2916</v>
      </c>
      <c r="G11" s="118"/>
      <c r="H11" s="38"/>
      <c r="I11" s="117"/>
      <c r="J11" s="117"/>
      <c r="K11" s="117"/>
    </row>
    <row r="12" spans="1:11" ht="16.95" customHeight="1" x14ac:dyDescent="0.3">
      <c r="A12" s="21" t="s">
        <v>11</v>
      </c>
      <c r="B12" s="26" t="s">
        <v>15</v>
      </c>
      <c r="C12" s="23">
        <v>0</v>
      </c>
      <c r="D12" s="24">
        <f>C6*0.2</f>
        <v>12800</v>
      </c>
      <c r="E12" s="29">
        <v>0</v>
      </c>
      <c r="F12" s="136">
        <v>0</v>
      </c>
      <c r="G12" s="118"/>
      <c r="H12" s="38"/>
      <c r="I12" s="117"/>
      <c r="J12" s="117"/>
      <c r="K12" s="117"/>
    </row>
    <row r="13" spans="1:11" ht="16.95" customHeight="1" x14ac:dyDescent="0.3">
      <c r="A13" s="21" t="s">
        <v>12</v>
      </c>
      <c r="B13" s="26" t="s">
        <v>78</v>
      </c>
      <c r="C13" s="23">
        <v>0</v>
      </c>
      <c r="D13" s="24">
        <v>12000</v>
      </c>
      <c r="E13" s="29">
        <v>0</v>
      </c>
      <c r="F13" s="136">
        <v>0</v>
      </c>
      <c r="G13" s="118"/>
      <c r="H13" s="38"/>
      <c r="I13" s="117"/>
      <c r="J13" s="117"/>
      <c r="K13" s="117"/>
    </row>
    <row r="14" spans="1:11" ht="16.95" customHeight="1" x14ac:dyDescent="0.3">
      <c r="A14" s="21" t="s">
        <v>14</v>
      </c>
      <c r="B14" s="26" t="s">
        <v>18</v>
      </c>
      <c r="C14" s="23">
        <v>0</v>
      </c>
      <c r="D14" s="24">
        <v>0</v>
      </c>
      <c r="E14" s="29">
        <v>0</v>
      </c>
      <c r="F14" s="136">
        <v>0</v>
      </c>
      <c r="G14" s="118"/>
      <c r="H14" s="38"/>
      <c r="I14" s="117"/>
      <c r="J14" s="117"/>
      <c r="K14" s="117"/>
    </row>
    <row r="15" spans="1:11" ht="16.2" customHeight="1" x14ac:dyDescent="0.3">
      <c r="A15" s="21" t="s">
        <v>16</v>
      </c>
      <c r="B15" s="26" t="s">
        <v>19</v>
      </c>
      <c r="C15" s="23">
        <v>0</v>
      </c>
      <c r="D15" s="24">
        <v>0</v>
      </c>
      <c r="E15" s="29">
        <v>0</v>
      </c>
      <c r="F15" s="136">
        <v>0</v>
      </c>
      <c r="G15" s="118"/>
      <c r="H15" s="38"/>
      <c r="I15" s="117"/>
      <c r="J15" s="117"/>
      <c r="K15" s="117"/>
    </row>
    <row r="16" spans="1:11" ht="16.95" customHeight="1" x14ac:dyDescent="0.3">
      <c r="A16" s="30" t="s">
        <v>17</v>
      </c>
      <c r="B16" s="26" t="s">
        <v>61</v>
      </c>
      <c r="C16" s="24">
        <v>0</v>
      </c>
      <c r="D16" s="24">
        <v>10000</v>
      </c>
      <c r="E16" s="29">
        <v>0</v>
      </c>
      <c r="F16" s="139">
        <v>0</v>
      </c>
      <c r="G16" s="118"/>
      <c r="H16" s="38"/>
      <c r="I16" s="117"/>
      <c r="J16" s="117"/>
      <c r="K16" s="117"/>
    </row>
    <row r="17" spans="1:11" ht="16.95" customHeight="1" x14ac:dyDescent="0.3">
      <c r="A17" s="31"/>
      <c r="B17" s="32" t="s">
        <v>81</v>
      </c>
      <c r="C17" s="33">
        <f>SUM(C6:C16)</f>
        <v>64000</v>
      </c>
      <c r="D17" s="34">
        <f>SUM(D6:D16)</f>
        <v>82800</v>
      </c>
      <c r="E17" s="114">
        <f>SUM(E6:E16)</f>
        <v>37500</v>
      </c>
      <c r="F17" s="140">
        <f>SUM(F6:F16)</f>
        <v>18916</v>
      </c>
      <c r="G17" s="118"/>
      <c r="H17" s="38"/>
      <c r="I17" s="117"/>
      <c r="J17" s="117"/>
      <c r="K17" s="117"/>
    </row>
    <row r="18" spans="1:11" ht="16.95" customHeight="1" x14ac:dyDescent="0.3">
      <c r="A18" s="14"/>
      <c r="B18" s="14"/>
      <c r="C18" s="14"/>
      <c r="D18" s="14"/>
      <c r="E18" s="35"/>
      <c r="F18" s="35"/>
      <c r="G18" s="38"/>
      <c r="H18" s="14"/>
    </row>
    <row r="19" spans="1:11" ht="16.95" customHeight="1" x14ac:dyDescent="0.3">
      <c r="A19" s="14"/>
      <c r="B19" s="14"/>
      <c r="C19" s="14"/>
      <c r="D19" s="36" t="s">
        <v>105</v>
      </c>
      <c r="E19" s="27"/>
      <c r="F19" s="37">
        <v>49220</v>
      </c>
      <c r="G19" s="38"/>
      <c r="H19" s="14"/>
    </row>
    <row r="20" spans="1:11" ht="16.95" customHeight="1" x14ac:dyDescent="0.3">
      <c r="A20" s="14"/>
      <c r="B20" s="14"/>
      <c r="C20" s="14"/>
      <c r="D20" s="36"/>
      <c r="E20" s="27"/>
      <c r="F20" s="27"/>
      <c r="G20" s="38"/>
      <c r="H20" s="14"/>
    </row>
    <row r="21" spans="1:11" ht="16.95" customHeight="1" x14ac:dyDescent="0.3">
      <c r="A21" s="14"/>
      <c r="B21" s="14"/>
      <c r="C21" s="14"/>
      <c r="D21" s="36" t="s">
        <v>62</v>
      </c>
      <c r="E21" s="37">
        <f>E17-F17</f>
        <v>18584</v>
      </c>
      <c r="F21" s="35"/>
      <c r="G21" s="38"/>
      <c r="H21" s="14"/>
    </row>
    <row r="22" spans="1:11" ht="16.95" customHeight="1" x14ac:dyDescent="0.3">
      <c r="A22" s="14"/>
      <c r="B22" s="14"/>
      <c r="C22" s="14"/>
      <c r="D22" s="36"/>
      <c r="E22" s="37"/>
      <c r="F22" s="35"/>
      <c r="G22" s="38"/>
      <c r="H22" s="14"/>
    </row>
    <row r="23" spans="1:11" ht="16.95" customHeight="1" x14ac:dyDescent="0.3">
      <c r="A23" s="14"/>
      <c r="B23" s="14"/>
      <c r="C23" s="14"/>
      <c r="D23" s="36"/>
      <c r="E23" s="37"/>
      <c r="F23" s="35"/>
      <c r="G23" s="38"/>
      <c r="H23" s="14"/>
    </row>
    <row r="24" spans="1:11" ht="16.95" customHeight="1" x14ac:dyDescent="0.3">
      <c r="A24" s="13"/>
      <c r="B24" s="13"/>
      <c r="C24" s="14"/>
      <c r="D24" s="36"/>
      <c r="E24" s="37"/>
      <c r="F24" s="37"/>
      <c r="G24" s="38"/>
      <c r="H24" s="14"/>
    </row>
    <row r="25" spans="1:11" x14ac:dyDescent="0.3">
      <c r="A25" s="13"/>
      <c r="B25" s="39">
        <v>44501</v>
      </c>
      <c r="C25" s="14"/>
      <c r="D25" s="36"/>
      <c r="E25" s="40"/>
      <c r="F25" s="40"/>
      <c r="G25" s="14"/>
      <c r="H25" s="14"/>
    </row>
    <row r="26" spans="1:11" x14ac:dyDescent="0.3">
      <c r="A26" s="14"/>
      <c r="B26" s="14" t="s">
        <v>33</v>
      </c>
      <c r="C26" s="14"/>
      <c r="D26" s="11"/>
      <c r="E26" s="40"/>
      <c r="F26" s="40"/>
      <c r="G26" s="14"/>
      <c r="H26" s="14"/>
    </row>
    <row r="27" spans="1:11" x14ac:dyDescent="0.3">
      <c r="A27" s="1"/>
      <c r="B27" s="1"/>
      <c r="C27" s="2"/>
      <c r="D27" s="4"/>
      <c r="E27" s="5"/>
      <c r="F27" s="2"/>
      <c r="G27" s="2"/>
      <c r="H27" s="2"/>
    </row>
    <row r="28" spans="1:11" x14ac:dyDescent="0.3">
      <c r="A28" s="1"/>
      <c r="B28" s="3"/>
      <c r="C28" s="2"/>
      <c r="D28" s="2"/>
      <c r="E28" s="2"/>
      <c r="F28" s="2"/>
      <c r="G28" s="2"/>
      <c r="H28" s="2"/>
    </row>
    <row r="29" spans="1:11" x14ac:dyDescent="0.3">
      <c r="A29" s="2"/>
      <c r="B29" s="2"/>
      <c r="C29" s="2"/>
      <c r="D29" s="2"/>
      <c r="E29" s="2"/>
      <c r="F29" s="2"/>
      <c r="G29" s="2"/>
      <c r="H29" s="2"/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workbookViewId="0">
      <selection activeCell="G23" sqref="G23"/>
    </sheetView>
  </sheetViews>
  <sheetFormatPr defaultRowHeight="14.4" x14ac:dyDescent="0.3"/>
  <cols>
    <col min="5" max="5" width="15.109375" customWidth="1"/>
  </cols>
  <sheetData>
    <row r="1" spans="1:1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3">
      <c r="A2" s="11"/>
      <c r="B2" s="71" t="s">
        <v>51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3">
      <c r="A3" s="11"/>
      <c r="B3" s="71" t="s">
        <v>52</v>
      </c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3">
      <c r="A4" s="11"/>
      <c r="B4" s="72"/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3">
      <c r="A5" s="11"/>
      <c r="B5" s="72"/>
      <c r="C5" s="11"/>
      <c r="D5" s="11"/>
      <c r="E5" s="11"/>
      <c r="F5" s="11"/>
      <c r="G5" s="11"/>
      <c r="H5" s="11"/>
      <c r="I5" s="11"/>
      <c r="J5" s="11"/>
      <c r="K5" s="11"/>
    </row>
    <row r="6" spans="1:11" x14ac:dyDescent="0.3">
      <c r="A6" s="11"/>
      <c r="B6" s="72"/>
      <c r="C6" s="11"/>
      <c r="D6" s="11"/>
      <c r="E6" s="11"/>
      <c r="F6" s="11"/>
      <c r="G6" s="11"/>
      <c r="H6" s="11"/>
      <c r="I6" s="11"/>
      <c r="J6" s="11"/>
      <c r="K6" s="11"/>
    </row>
    <row r="7" spans="1:11" x14ac:dyDescent="0.3">
      <c r="A7" s="11"/>
      <c r="B7" s="73" t="s">
        <v>59</v>
      </c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3">
      <c r="A8" s="11"/>
      <c r="B8" s="72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3">
      <c r="A9" s="11"/>
      <c r="B9" s="72"/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3">
      <c r="A10" s="11"/>
      <c r="B10" s="72"/>
      <c r="C10" s="11"/>
      <c r="D10" s="11"/>
      <c r="E10" s="11"/>
      <c r="F10" s="11"/>
      <c r="G10" s="11"/>
      <c r="H10" s="11"/>
      <c r="I10" s="11"/>
      <c r="J10" s="11"/>
      <c r="K10" s="11"/>
    </row>
    <row r="11" spans="1:11" x14ac:dyDescent="0.3">
      <c r="A11" s="11"/>
      <c r="B11" s="72"/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3">
      <c r="A12" s="11"/>
      <c r="B12" s="72" t="s">
        <v>67</v>
      </c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7.399999999999999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x14ac:dyDescent="0.3">
      <c r="A14" s="11"/>
      <c r="B14" s="72"/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3">
      <c r="A15" s="11"/>
      <c r="B15" s="72"/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3">
      <c r="A16" s="11"/>
      <c r="B16" s="72" t="s">
        <v>101</v>
      </c>
      <c r="C16" s="11"/>
      <c r="D16" s="11"/>
      <c r="E16" s="11"/>
      <c r="F16" s="11"/>
      <c r="G16" s="11"/>
      <c r="H16" s="11"/>
      <c r="I16" s="11"/>
      <c r="J16" s="11"/>
      <c r="K16" s="11"/>
    </row>
    <row r="17" spans="1:11" x14ac:dyDescent="0.3">
      <c r="A17" s="11"/>
      <c r="B17" s="72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3">
      <c r="A18" s="11"/>
      <c r="B18" s="72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3">
      <c r="A19" s="11"/>
      <c r="B19" s="72" t="s">
        <v>85</v>
      </c>
      <c r="C19" s="11"/>
      <c r="D19" s="11"/>
      <c r="E19" s="128">
        <v>218327</v>
      </c>
      <c r="F19" s="11"/>
      <c r="G19" s="11"/>
      <c r="H19" s="11"/>
      <c r="I19" s="11"/>
      <c r="J19" s="11"/>
      <c r="K19" s="11"/>
    </row>
    <row r="20" spans="1:11" x14ac:dyDescent="0.3">
      <c r="A20" s="11"/>
      <c r="B20" s="7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3">
      <c r="A21" s="11"/>
      <c r="B21" s="7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3">
      <c r="A22" s="11"/>
      <c r="B22" s="7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3">
      <c r="A23" s="11"/>
      <c r="B23" s="7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3">
      <c r="A24" s="11"/>
      <c r="B24" s="7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3">
      <c r="A25" s="11"/>
      <c r="B25" s="7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3">
      <c r="A26" s="11"/>
      <c r="B26" s="7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3">
      <c r="A27" s="11"/>
      <c r="B27" s="72" t="s">
        <v>60</v>
      </c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3">
      <c r="A28" s="11"/>
      <c r="B28" s="72" t="s">
        <v>86</v>
      </c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zoomScale="115" zoomScaleNormal="115" workbookViewId="0">
      <selection activeCell="I27" sqref="I27"/>
    </sheetView>
  </sheetViews>
  <sheetFormatPr defaultRowHeight="14.4" x14ac:dyDescent="0.3"/>
  <cols>
    <col min="2" max="2" width="14.109375" customWidth="1"/>
    <col min="4" max="4" width="15.88671875" customWidth="1"/>
    <col min="5" max="5" width="16.109375" customWidth="1"/>
    <col min="6" max="6" width="13.5546875" customWidth="1"/>
    <col min="7" max="7" width="17.33203125" customWidth="1"/>
  </cols>
  <sheetData>
    <row r="1" spans="1:8" x14ac:dyDescent="0.3">
      <c r="A1" s="11"/>
      <c r="B1" s="8" t="s">
        <v>66</v>
      </c>
      <c r="C1" s="8"/>
      <c r="D1" s="9"/>
      <c r="E1" s="9"/>
      <c r="F1" s="9"/>
      <c r="G1" s="9"/>
      <c r="H1" s="11"/>
    </row>
    <row r="2" spans="1:8" x14ac:dyDescent="0.3">
      <c r="A2" s="11"/>
      <c r="B2" s="10" t="s">
        <v>44</v>
      </c>
      <c r="C2" s="9"/>
      <c r="D2" s="11"/>
      <c r="E2" s="9"/>
      <c r="F2" s="9"/>
      <c r="G2" s="9"/>
      <c r="H2" s="11"/>
    </row>
    <row r="3" spans="1:8" x14ac:dyDescent="0.3">
      <c r="A3" s="11"/>
      <c r="B3" s="9"/>
      <c r="C3" s="9"/>
      <c r="D3" s="9"/>
      <c r="E3" s="9"/>
      <c r="F3" s="9"/>
      <c r="G3" s="9"/>
      <c r="H3" s="11"/>
    </row>
    <row r="4" spans="1:8" ht="15" thickBot="1" x14ac:dyDescent="0.35">
      <c r="A4" s="11"/>
      <c r="B4" s="146"/>
      <c r="C4" s="146"/>
      <c r="D4" s="146"/>
      <c r="E4" s="146"/>
      <c r="F4" s="146"/>
      <c r="G4" s="146"/>
      <c r="H4" s="11"/>
    </row>
    <row r="5" spans="1:8" ht="28.2" thickBot="1" x14ac:dyDescent="0.35">
      <c r="A5" s="11"/>
      <c r="B5" s="74" t="s">
        <v>70</v>
      </c>
      <c r="C5" s="75" t="s">
        <v>45</v>
      </c>
      <c r="D5" s="76" t="s">
        <v>46</v>
      </c>
      <c r="E5" s="77" t="s">
        <v>35</v>
      </c>
      <c r="F5" s="78" t="s">
        <v>25</v>
      </c>
      <c r="G5" s="79" t="s">
        <v>47</v>
      </c>
      <c r="H5" s="11"/>
    </row>
    <row r="6" spans="1:8" x14ac:dyDescent="0.3">
      <c r="A6" s="11"/>
      <c r="B6" s="80" t="s">
        <v>26</v>
      </c>
      <c r="C6" s="81"/>
      <c r="D6" s="82">
        <v>4200</v>
      </c>
      <c r="E6" s="83">
        <f t="shared" ref="E6:E19" si="0">D6*0.2</f>
        <v>840</v>
      </c>
      <c r="F6" s="84">
        <v>0</v>
      </c>
      <c r="G6" s="85">
        <f>E6+F6</f>
        <v>840</v>
      </c>
      <c r="H6" s="11"/>
    </row>
    <row r="7" spans="1:8" x14ac:dyDescent="0.3">
      <c r="A7" s="11"/>
      <c r="B7" s="80" t="s">
        <v>27</v>
      </c>
      <c r="C7" s="81"/>
      <c r="D7" s="82">
        <v>4400</v>
      </c>
      <c r="E7" s="83">
        <f t="shared" si="0"/>
        <v>880</v>
      </c>
      <c r="F7" s="84">
        <v>0</v>
      </c>
      <c r="G7" s="85">
        <f t="shared" ref="G7:G19" si="1">E7+F7</f>
        <v>880</v>
      </c>
      <c r="H7" s="11"/>
    </row>
    <row r="8" spans="1:8" x14ac:dyDescent="0.3">
      <c r="A8" s="11"/>
      <c r="B8" s="86" t="s">
        <v>28</v>
      </c>
      <c r="C8" s="81"/>
      <c r="D8" s="82">
        <v>5800</v>
      </c>
      <c r="E8" s="83">
        <f t="shared" si="0"/>
        <v>1160</v>
      </c>
      <c r="F8" s="84">
        <v>0</v>
      </c>
      <c r="G8" s="85">
        <f t="shared" si="1"/>
        <v>1160</v>
      </c>
      <c r="H8" s="11"/>
    </row>
    <row r="9" spans="1:8" x14ac:dyDescent="0.3">
      <c r="A9" s="11"/>
      <c r="B9" s="80" t="s">
        <v>29</v>
      </c>
      <c r="C9" s="81"/>
      <c r="D9" s="82">
        <v>5600</v>
      </c>
      <c r="E9" s="83">
        <f t="shared" si="0"/>
        <v>1120</v>
      </c>
      <c r="F9" s="87">
        <v>0</v>
      </c>
      <c r="G9" s="85">
        <f t="shared" si="1"/>
        <v>1120</v>
      </c>
      <c r="H9" s="11"/>
    </row>
    <row r="10" spans="1:8" x14ac:dyDescent="0.3">
      <c r="A10" s="11"/>
      <c r="B10" s="80" t="s">
        <v>38</v>
      </c>
      <c r="C10" s="88"/>
      <c r="D10" s="82">
        <v>5400</v>
      </c>
      <c r="E10" s="83">
        <f t="shared" si="0"/>
        <v>1080</v>
      </c>
      <c r="F10" s="87">
        <v>0</v>
      </c>
      <c r="G10" s="85">
        <f t="shared" si="1"/>
        <v>1080</v>
      </c>
      <c r="H10" s="11"/>
    </row>
    <row r="11" spans="1:8" x14ac:dyDescent="0.3">
      <c r="A11" s="11"/>
      <c r="B11" s="80" t="s">
        <v>39</v>
      </c>
      <c r="C11" s="88"/>
      <c r="D11" s="82">
        <v>5800</v>
      </c>
      <c r="E11" s="83">
        <f t="shared" si="0"/>
        <v>1160</v>
      </c>
      <c r="F11" s="87">
        <v>0</v>
      </c>
      <c r="G11" s="85">
        <f t="shared" si="1"/>
        <v>1160</v>
      </c>
      <c r="H11" s="11"/>
    </row>
    <row r="12" spans="1:8" x14ac:dyDescent="0.3">
      <c r="A12" s="11"/>
      <c r="B12" s="80" t="s">
        <v>48</v>
      </c>
      <c r="C12" s="81"/>
      <c r="D12" s="82">
        <v>6000</v>
      </c>
      <c r="E12" s="83">
        <f t="shared" si="0"/>
        <v>1200</v>
      </c>
      <c r="F12" s="87">
        <v>0</v>
      </c>
      <c r="G12" s="85">
        <f t="shared" si="1"/>
        <v>1200</v>
      </c>
      <c r="H12" s="11"/>
    </row>
    <row r="13" spans="1:8" x14ac:dyDescent="0.3">
      <c r="A13" s="11"/>
      <c r="B13" s="80" t="s">
        <v>49</v>
      </c>
      <c r="C13" s="88"/>
      <c r="D13" s="82">
        <v>5400</v>
      </c>
      <c r="E13" s="83">
        <f t="shared" si="0"/>
        <v>1080</v>
      </c>
      <c r="F13" s="87">
        <v>0</v>
      </c>
      <c r="G13" s="85">
        <f t="shared" si="1"/>
        <v>1080</v>
      </c>
      <c r="H13" s="11"/>
    </row>
    <row r="14" spans="1:8" x14ac:dyDescent="0.3">
      <c r="A14" s="11"/>
      <c r="B14" s="80" t="s">
        <v>64</v>
      </c>
      <c r="C14" s="88"/>
      <c r="D14" s="82">
        <v>5400</v>
      </c>
      <c r="E14" s="83">
        <f t="shared" si="0"/>
        <v>1080</v>
      </c>
      <c r="F14" s="87">
        <v>0</v>
      </c>
      <c r="G14" s="85">
        <f t="shared" si="1"/>
        <v>1080</v>
      </c>
      <c r="H14" s="11"/>
    </row>
    <row r="15" spans="1:8" x14ac:dyDescent="0.3">
      <c r="A15" s="11"/>
      <c r="B15" s="80" t="s">
        <v>65</v>
      </c>
      <c r="C15" s="88"/>
      <c r="D15" s="82">
        <v>4600</v>
      </c>
      <c r="E15" s="83">
        <f t="shared" si="0"/>
        <v>920</v>
      </c>
      <c r="F15" s="87">
        <v>0</v>
      </c>
      <c r="G15" s="85">
        <f t="shared" si="1"/>
        <v>920</v>
      </c>
      <c r="H15" s="11"/>
    </row>
    <row r="16" spans="1:8" x14ac:dyDescent="0.3">
      <c r="A16" s="11"/>
      <c r="B16" s="80" t="s">
        <v>96</v>
      </c>
      <c r="C16" s="88"/>
      <c r="D16" s="82">
        <v>5400</v>
      </c>
      <c r="E16" s="83">
        <f t="shared" si="0"/>
        <v>1080</v>
      </c>
      <c r="F16" s="87">
        <v>0</v>
      </c>
      <c r="G16" s="85">
        <f t="shared" si="1"/>
        <v>1080</v>
      </c>
      <c r="H16" s="11"/>
    </row>
    <row r="17" spans="1:8" x14ac:dyDescent="0.3">
      <c r="A17" s="11"/>
      <c r="B17" s="80" t="s">
        <v>97</v>
      </c>
      <c r="C17" s="88"/>
      <c r="D17" s="82">
        <v>5400</v>
      </c>
      <c r="E17" s="83">
        <f t="shared" si="0"/>
        <v>1080</v>
      </c>
      <c r="F17" s="87">
        <v>0</v>
      </c>
      <c r="G17" s="85">
        <f t="shared" si="1"/>
        <v>1080</v>
      </c>
      <c r="H17" s="11"/>
    </row>
    <row r="18" spans="1:8" x14ac:dyDescent="0.3">
      <c r="A18" s="11"/>
      <c r="B18" s="80" t="s">
        <v>11</v>
      </c>
      <c r="C18" s="88"/>
      <c r="D18" s="82">
        <v>5400</v>
      </c>
      <c r="E18" s="83">
        <f t="shared" si="0"/>
        <v>1080</v>
      </c>
      <c r="F18" s="87">
        <f>D18*0.5</f>
        <v>2700</v>
      </c>
      <c r="G18" s="85">
        <f t="shared" si="1"/>
        <v>3780</v>
      </c>
      <c r="H18" s="11"/>
    </row>
    <row r="19" spans="1:8" ht="15" thickBot="1" x14ac:dyDescent="0.35">
      <c r="A19" s="11"/>
      <c r="B19" s="80" t="s">
        <v>12</v>
      </c>
      <c r="C19" s="88"/>
      <c r="D19" s="82">
        <v>5400</v>
      </c>
      <c r="E19" s="83">
        <f t="shared" si="0"/>
        <v>1080</v>
      </c>
      <c r="F19" s="87">
        <f>D19*0.5</f>
        <v>2700</v>
      </c>
      <c r="G19" s="85">
        <f t="shared" si="1"/>
        <v>3780</v>
      </c>
      <c r="H19" s="11"/>
    </row>
    <row r="20" spans="1:8" ht="15" thickBot="1" x14ac:dyDescent="0.35">
      <c r="A20" s="11"/>
      <c r="B20" s="89" t="s">
        <v>32</v>
      </c>
      <c r="C20" s="90"/>
      <c r="D20" s="91">
        <f>SUM(D6:D19)</f>
        <v>74200</v>
      </c>
      <c r="E20" s="92">
        <f>SUM(E6:E19)</f>
        <v>14840</v>
      </c>
      <c r="F20" s="93">
        <f>SUM(F6:F19)</f>
        <v>5400</v>
      </c>
      <c r="G20" s="94">
        <f>SUM(G6:G19)</f>
        <v>20240</v>
      </c>
      <c r="H20" s="11"/>
    </row>
    <row r="21" spans="1:8" x14ac:dyDescent="0.3">
      <c r="A21" s="11"/>
      <c r="B21" s="95" t="s">
        <v>50</v>
      </c>
      <c r="C21" s="96"/>
      <c r="D21" s="97">
        <f>D20*0.95</f>
        <v>70490</v>
      </c>
      <c r="E21" s="98">
        <f>D21*0.2</f>
        <v>14098</v>
      </c>
      <c r="F21" s="98">
        <v>0</v>
      </c>
      <c r="G21" s="98">
        <f>SUM(E21,F21)</f>
        <v>14098</v>
      </c>
      <c r="H21" s="11"/>
    </row>
    <row r="22" spans="1:8" x14ac:dyDescent="0.3">
      <c r="A22" s="11"/>
      <c r="B22" s="122"/>
      <c r="C22" s="123"/>
      <c r="D22" s="124"/>
      <c r="E22" s="125"/>
      <c r="F22" s="125"/>
      <c r="G22" s="125"/>
      <c r="H22" s="11"/>
    </row>
    <row r="23" spans="1:8" x14ac:dyDescent="0.3">
      <c r="A23" s="11"/>
      <c r="B23" s="122"/>
      <c r="C23" s="123"/>
      <c r="D23" s="124"/>
      <c r="E23" s="125"/>
      <c r="F23" s="125"/>
      <c r="G23" s="125"/>
      <c r="H23" s="11"/>
    </row>
    <row r="24" spans="1:8" x14ac:dyDescent="0.3">
      <c r="A24" s="11"/>
      <c r="B24" s="122"/>
      <c r="C24" s="123"/>
      <c r="D24" s="124"/>
      <c r="E24" s="125"/>
      <c r="F24" s="125"/>
      <c r="G24" s="125"/>
      <c r="H24" s="11"/>
    </row>
    <row r="25" spans="1:8" x14ac:dyDescent="0.3">
      <c r="A25" s="11"/>
      <c r="B25" s="11"/>
      <c r="C25" s="11"/>
      <c r="D25" s="11"/>
      <c r="E25" s="11"/>
      <c r="F25" s="11"/>
      <c r="G25" s="11"/>
      <c r="H25" s="11"/>
    </row>
    <row r="26" spans="1:8" x14ac:dyDescent="0.3">
      <c r="A26" s="11"/>
      <c r="B26" s="127">
        <v>44501</v>
      </c>
      <c r="C26" s="99"/>
      <c r="D26" s="11"/>
      <c r="E26" s="11"/>
      <c r="F26" s="11"/>
      <c r="G26" s="11"/>
      <c r="H26" s="11"/>
    </row>
    <row r="27" spans="1:8" x14ac:dyDescent="0.3">
      <c r="A27" s="11"/>
      <c r="B27" s="11" t="s">
        <v>33</v>
      </c>
      <c r="C27" s="11"/>
      <c r="D27" s="11"/>
      <c r="E27" s="11"/>
      <c r="F27" s="11"/>
      <c r="G27" s="11"/>
      <c r="H27" s="11"/>
    </row>
  </sheetData>
  <mergeCells count="1">
    <mergeCell ref="B4:G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tabSelected="1" topLeftCell="A4" zoomScale="115" zoomScaleNormal="115" workbookViewId="0">
      <selection activeCell="H13" sqref="H13"/>
    </sheetView>
  </sheetViews>
  <sheetFormatPr defaultRowHeight="14.4" x14ac:dyDescent="0.3"/>
  <cols>
    <col min="1" max="1" width="9.33203125" customWidth="1"/>
    <col min="2" max="2" width="55.88671875" customWidth="1"/>
    <col min="3" max="3" width="17.109375" customWidth="1"/>
    <col min="4" max="4" width="17" customWidth="1"/>
    <col min="5" max="5" width="18.88671875" customWidth="1"/>
    <col min="6" max="6" width="20.33203125" customWidth="1"/>
  </cols>
  <sheetData>
    <row r="1" spans="1:7" x14ac:dyDescent="0.3">
      <c r="A1" s="41"/>
      <c r="B1" s="71" t="s">
        <v>51</v>
      </c>
      <c r="C1" s="13"/>
      <c r="D1" s="13"/>
      <c r="E1" s="14"/>
      <c r="F1" s="14"/>
      <c r="G1" s="11"/>
    </row>
    <row r="2" spans="1:7" x14ac:dyDescent="0.3">
      <c r="A2" s="41"/>
      <c r="B2" s="71" t="s">
        <v>52</v>
      </c>
      <c r="C2" s="13"/>
      <c r="D2" s="13"/>
      <c r="E2" s="14"/>
      <c r="F2" s="14"/>
      <c r="G2" s="11"/>
    </row>
    <row r="3" spans="1:7" x14ac:dyDescent="0.3">
      <c r="A3" s="41"/>
      <c r="B3" s="13"/>
      <c r="C3" s="13"/>
      <c r="D3" s="13"/>
      <c r="E3" s="14"/>
      <c r="F3" s="14"/>
      <c r="G3" s="11"/>
    </row>
    <row r="4" spans="1:7" x14ac:dyDescent="0.3">
      <c r="A4" s="41"/>
      <c r="B4" s="13"/>
      <c r="C4" s="13"/>
      <c r="D4" s="13"/>
      <c r="E4" s="14"/>
      <c r="F4" s="14"/>
      <c r="G4" s="11"/>
    </row>
    <row r="5" spans="1:7" x14ac:dyDescent="0.3">
      <c r="A5" s="41"/>
      <c r="B5" s="42" t="s">
        <v>87</v>
      </c>
      <c r="C5" s="13"/>
      <c r="D5" s="13"/>
      <c r="E5" s="14"/>
      <c r="F5" s="14"/>
      <c r="G5" s="11"/>
    </row>
    <row r="6" spans="1:7" x14ac:dyDescent="0.3">
      <c r="A6" s="15"/>
      <c r="B6" s="16"/>
      <c r="C6" s="14"/>
      <c r="D6" s="14"/>
      <c r="E6" s="14"/>
      <c r="F6" s="14"/>
      <c r="G6" s="11"/>
    </row>
    <row r="7" spans="1:7" ht="30" customHeight="1" x14ac:dyDescent="0.3">
      <c r="A7" s="44" t="s">
        <v>42</v>
      </c>
      <c r="B7" s="45" t="s">
        <v>1</v>
      </c>
      <c r="C7" s="100" t="s">
        <v>89</v>
      </c>
      <c r="D7" s="100" t="s">
        <v>90</v>
      </c>
      <c r="E7" s="100" t="s">
        <v>91</v>
      </c>
      <c r="F7" s="100" t="s">
        <v>92</v>
      </c>
      <c r="G7" s="11"/>
    </row>
    <row r="8" spans="1:7" ht="16.95" customHeight="1" x14ac:dyDescent="0.3">
      <c r="A8" s="101" t="s">
        <v>4</v>
      </c>
      <c r="B8" s="102" t="s">
        <v>80</v>
      </c>
      <c r="C8" s="68">
        <v>37500</v>
      </c>
      <c r="D8" s="68">
        <v>0</v>
      </c>
      <c r="E8" s="103">
        <v>70000</v>
      </c>
      <c r="F8" s="103">
        <v>0</v>
      </c>
      <c r="G8" s="11"/>
    </row>
    <row r="9" spans="1:7" ht="16.95" customHeight="1" x14ac:dyDescent="0.3">
      <c r="A9" s="101" t="s">
        <v>5</v>
      </c>
      <c r="B9" s="104" t="s">
        <v>88</v>
      </c>
      <c r="C9" s="105">
        <v>0</v>
      </c>
      <c r="D9" s="105">
        <v>0</v>
      </c>
      <c r="E9" s="103">
        <v>0</v>
      </c>
      <c r="F9" s="103">
        <v>0</v>
      </c>
      <c r="G9" s="11"/>
    </row>
    <row r="10" spans="1:7" ht="16.95" customHeight="1" x14ac:dyDescent="0.3">
      <c r="A10" s="101" t="s">
        <v>6</v>
      </c>
      <c r="B10" s="106" t="s">
        <v>7</v>
      </c>
      <c r="C10" s="68">
        <v>0</v>
      </c>
      <c r="D10" s="68">
        <v>0</v>
      </c>
      <c r="E10" s="103">
        <v>0</v>
      </c>
      <c r="F10" s="103">
        <v>3000</v>
      </c>
      <c r="G10" s="11"/>
    </row>
    <row r="11" spans="1:7" ht="16.95" customHeight="1" x14ac:dyDescent="0.3">
      <c r="A11" s="101" t="s">
        <v>8</v>
      </c>
      <c r="B11" s="102" t="s">
        <v>43</v>
      </c>
      <c r="C11" s="68">
        <v>0</v>
      </c>
      <c r="D11" s="68">
        <v>0</v>
      </c>
      <c r="E11" s="103">
        <v>0</v>
      </c>
      <c r="F11" s="103">
        <v>0</v>
      </c>
      <c r="G11" s="11"/>
    </row>
    <row r="12" spans="1:7" ht="16.95" customHeight="1" x14ac:dyDescent="0.3">
      <c r="A12" s="101" t="s">
        <v>9</v>
      </c>
      <c r="B12" s="102" t="s">
        <v>98</v>
      </c>
      <c r="C12" s="68">
        <v>0</v>
      </c>
      <c r="D12" s="68">
        <v>16000</v>
      </c>
      <c r="E12" s="103">
        <v>0</v>
      </c>
      <c r="F12" s="103">
        <v>20000</v>
      </c>
      <c r="G12" s="11"/>
    </row>
    <row r="13" spans="1:7" ht="16.95" customHeight="1" x14ac:dyDescent="0.3">
      <c r="A13" s="101" t="s">
        <v>10</v>
      </c>
      <c r="B13" s="102" t="s">
        <v>13</v>
      </c>
      <c r="C13" s="68">
        <v>0</v>
      </c>
      <c r="D13" s="68">
        <v>2916</v>
      </c>
      <c r="E13" s="103">
        <v>0</v>
      </c>
      <c r="F13" s="103">
        <v>10000</v>
      </c>
      <c r="G13" s="11"/>
    </row>
    <row r="14" spans="1:7" ht="16.95" customHeight="1" x14ac:dyDescent="0.3">
      <c r="A14" s="101" t="s">
        <v>11</v>
      </c>
      <c r="B14" s="104" t="s">
        <v>68</v>
      </c>
      <c r="C14" s="68">
        <v>0</v>
      </c>
      <c r="D14" s="68">
        <v>0</v>
      </c>
      <c r="E14" s="103">
        <v>0</v>
      </c>
      <c r="F14" s="103">
        <v>25000</v>
      </c>
      <c r="G14" s="11"/>
    </row>
    <row r="15" spans="1:7" ht="16.95" customHeight="1" x14ac:dyDescent="0.3">
      <c r="A15" s="101" t="s">
        <v>12</v>
      </c>
      <c r="B15" s="104" t="s">
        <v>78</v>
      </c>
      <c r="C15" s="68">
        <v>0</v>
      </c>
      <c r="D15" s="68">
        <v>0</v>
      </c>
      <c r="E15" s="103">
        <v>0</v>
      </c>
      <c r="F15" s="103">
        <v>12000</v>
      </c>
      <c r="G15" s="11"/>
    </row>
    <row r="16" spans="1:7" ht="16.95" customHeight="1" x14ac:dyDescent="0.3">
      <c r="A16" s="101" t="s">
        <v>14</v>
      </c>
      <c r="B16" s="104" t="s">
        <v>18</v>
      </c>
      <c r="C16" s="68">
        <v>0</v>
      </c>
      <c r="D16" s="68">
        <v>0</v>
      </c>
      <c r="E16" s="103">
        <v>0</v>
      </c>
      <c r="F16" s="103">
        <v>4000</v>
      </c>
      <c r="G16" s="11"/>
    </row>
    <row r="17" spans="1:7" ht="16.95" customHeight="1" x14ac:dyDescent="0.3">
      <c r="A17" s="101" t="s">
        <v>16</v>
      </c>
      <c r="B17" s="104" t="s">
        <v>19</v>
      </c>
      <c r="C17" s="68">
        <v>0</v>
      </c>
      <c r="D17" s="68">
        <v>0</v>
      </c>
      <c r="E17" s="103">
        <v>0</v>
      </c>
      <c r="F17" s="103">
        <v>2700</v>
      </c>
      <c r="G17" s="11"/>
    </row>
    <row r="18" spans="1:7" ht="16.95" customHeight="1" x14ac:dyDescent="0.3">
      <c r="A18" s="107" t="s">
        <v>17</v>
      </c>
      <c r="B18" s="104" t="s">
        <v>61</v>
      </c>
      <c r="C18" s="68">
        <v>0</v>
      </c>
      <c r="D18" s="68">
        <v>0</v>
      </c>
      <c r="E18" s="103">
        <v>0</v>
      </c>
      <c r="F18" s="103">
        <v>10000</v>
      </c>
      <c r="G18" s="11"/>
    </row>
    <row r="19" spans="1:7" ht="16.95" customHeight="1" x14ac:dyDescent="0.3">
      <c r="A19" s="141" t="s">
        <v>109</v>
      </c>
      <c r="B19" s="142" t="s">
        <v>110</v>
      </c>
      <c r="C19" s="144"/>
      <c r="D19" s="144"/>
      <c r="E19" s="143">
        <v>0</v>
      </c>
      <c r="F19" s="145">
        <v>67000</v>
      </c>
      <c r="G19" s="11"/>
    </row>
    <row r="20" spans="1:7" ht="16.95" customHeight="1" x14ac:dyDescent="0.3">
      <c r="A20" s="101"/>
      <c r="B20" s="142" t="s">
        <v>63</v>
      </c>
      <c r="C20" s="143">
        <f>SUM(C8:C18)</f>
        <v>37500</v>
      </c>
      <c r="D20" s="143">
        <f>SUM(D8:D18)</f>
        <v>18916</v>
      </c>
      <c r="E20" s="143">
        <f>SUM(E8:E19)</f>
        <v>70000</v>
      </c>
      <c r="F20" s="143">
        <f>SUM(F8:F19)</f>
        <v>153700</v>
      </c>
      <c r="G20" s="11"/>
    </row>
    <row r="21" spans="1:7" ht="16.95" customHeight="1" x14ac:dyDescent="0.3">
      <c r="A21" s="14"/>
      <c r="B21" s="14"/>
      <c r="C21" s="131"/>
      <c r="D21" s="131"/>
      <c r="E21" s="132"/>
      <c r="F21" s="132"/>
      <c r="G21" s="11"/>
    </row>
    <row r="22" spans="1:7" ht="16.95" customHeight="1" x14ac:dyDescent="0.3">
      <c r="A22" s="13"/>
      <c r="B22" s="42" t="s">
        <v>69</v>
      </c>
      <c r="C22" s="108"/>
      <c r="D22" s="108"/>
      <c r="E22" s="109">
        <f>'Výroční zpráva'!D57+E20</f>
        <v>288327</v>
      </c>
      <c r="F22" s="109">
        <f>E22-F20</f>
        <v>134627</v>
      </c>
      <c r="G22" s="11"/>
    </row>
    <row r="23" spans="1:7" ht="16.95" customHeight="1" x14ac:dyDescent="0.3">
      <c r="A23" s="13"/>
      <c r="B23" s="42"/>
      <c r="C23" s="108"/>
      <c r="D23" s="108"/>
      <c r="E23" s="109"/>
      <c r="F23" s="109"/>
      <c r="G23" s="11"/>
    </row>
    <row r="24" spans="1:7" ht="16.95" customHeight="1" x14ac:dyDescent="0.3">
      <c r="A24" s="13"/>
      <c r="B24" s="13"/>
      <c r="C24" s="40"/>
      <c r="D24" s="40"/>
      <c r="E24" s="14"/>
      <c r="F24" s="14"/>
      <c r="G24" s="11"/>
    </row>
    <row r="25" spans="1:7" ht="16.95" customHeight="1" x14ac:dyDescent="0.3">
      <c r="A25" s="13"/>
      <c r="B25" s="39">
        <v>44501</v>
      </c>
      <c r="C25" s="14"/>
      <c r="D25" s="14"/>
      <c r="E25" s="14"/>
      <c r="F25" s="14"/>
      <c r="G25" s="11"/>
    </row>
    <row r="26" spans="1:7" ht="16.95" customHeight="1" x14ac:dyDescent="0.3">
      <c r="A26" s="14"/>
      <c r="B26" s="14" t="s">
        <v>33</v>
      </c>
      <c r="C26" s="14"/>
      <c r="D26" s="11"/>
      <c r="E26" s="14"/>
      <c r="F26" s="14"/>
      <c r="G26" s="11"/>
    </row>
    <row r="27" spans="1:7" ht="16.95" customHeight="1" x14ac:dyDescent="0.3">
      <c r="A27" s="14"/>
      <c r="B27" s="14"/>
      <c r="C27" s="14"/>
      <c r="D27" s="11"/>
      <c r="E27" s="14"/>
      <c r="F27" s="14"/>
      <c r="G27" s="11"/>
    </row>
    <row r="28" spans="1:7" x14ac:dyDescent="0.3">
      <c r="A28" s="11"/>
      <c r="B28" s="11"/>
      <c r="C28" s="11"/>
      <c r="D28" s="11"/>
      <c r="E28" s="11"/>
      <c r="F28" s="11"/>
      <c r="G28" s="11"/>
    </row>
    <row r="29" spans="1:7" x14ac:dyDescent="0.3">
      <c r="A29" s="11"/>
      <c r="B29" s="11"/>
      <c r="C29" s="11"/>
      <c r="D29" s="11"/>
      <c r="E29" s="11"/>
      <c r="F29" s="11"/>
      <c r="G29" s="11"/>
    </row>
  </sheetData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4"/>
  <sheetViews>
    <sheetView topLeftCell="A25" zoomScale="115" zoomScaleNormal="115" workbookViewId="0">
      <selection activeCell="B47" sqref="B47"/>
    </sheetView>
  </sheetViews>
  <sheetFormatPr defaultRowHeight="14.4" x14ac:dyDescent="0.3"/>
  <sheetData>
    <row r="1" spans="1:12" x14ac:dyDescent="0.3">
      <c r="A1" s="11"/>
      <c r="B1" s="71" t="s">
        <v>51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">
      <c r="A2" s="11"/>
      <c r="B2" s="71" t="s">
        <v>52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3">
      <c r="A3" s="11"/>
      <c r="B3" s="72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3">
      <c r="A4" s="11"/>
      <c r="B4" s="72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3">
      <c r="A5" s="11"/>
      <c r="B5" s="72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3">
      <c r="A6" s="11"/>
      <c r="B6" s="7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3">
      <c r="A7" s="11"/>
      <c r="B7" s="72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3">
      <c r="A8" s="11"/>
      <c r="B8" s="73" t="s">
        <v>95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3">
      <c r="A9" s="11"/>
      <c r="B9" s="7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3">
      <c r="A10" s="11"/>
      <c r="B10" s="110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3">
      <c r="A11" s="11"/>
      <c r="B11" s="1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3">
      <c r="A12" s="11"/>
      <c r="B12" s="1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3">
      <c r="A13" s="11"/>
      <c r="B13" s="1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3">
      <c r="A14" s="11"/>
      <c r="B14" s="72" t="s">
        <v>107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3">
      <c r="A15" s="11"/>
      <c r="B15" s="72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3">
      <c r="A16" s="11"/>
      <c r="B16" s="72" t="s">
        <v>53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3">
      <c r="A17" s="11"/>
      <c r="B17" s="72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3">
      <c r="A18" s="11"/>
      <c r="B18" s="72" t="s">
        <v>54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3">
      <c r="A19" s="11"/>
      <c r="B19" s="7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3">
      <c r="A20" s="11"/>
      <c r="B20" s="7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3">
      <c r="A21" s="11"/>
      <c r="B21" s="72" t="s">
        <v>55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3">
      <c r="A22" s="11"/>
      <c r="B22" s="72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3">
      <c r="A23" s="11"/>
      <c r="B23" s="72" t="s">
        <v>93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3">
      <c r="A24" s="11"/>
      <c r="B24" s="72" t="s">
        <v>108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x14ac:dyDescent="0.3">
      <c r="A25" s="11"/>
      <c r="B25" s="72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3">
      <c r="A26" s="11"/>
      <c r="B26" s="72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3">
      <c r="A27" s="11"/>
      <c r="B27" s="72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3">
      <c r="A28" s="11"/>
      <c r="B28" s="72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3">
      <c r="A29" s="11"/>
      <c r="B29" s="72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3">
      <c r="A30" s="11"/>
      <c r="B30" s="72" t="s">
        <v>56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x14ac:dyDescent="0.3">
      <c r="A31" s="11"/>
      <c r="B31" s="72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3">
      <c r="A32" s="11"/>
      <c r="B32" s="72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3">
      <c r="A33" s="11"/>
      <c r="B33" s="72" t="s">
        <v>57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x14ac:dyDescent="0.3">
      <c r="A34" s="11"/>
      <c r="B34" s="72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x14ac:dyDescent="0.3">
      <c r="A35" s="11"/>
      <c r="B35" s="72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x14ac:dyDescent="0.3">
      <c r="A36" s="11"/>
      <c r="B36" s="72" t="s">
        <v>94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x14ac:dyDescent="0.3">
      <c r="A37" s="11"/>
      <c r="B37" s="72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x14ac:dyDescent="0.3">
      <c r="A38" s="11"/>
      <c r="B38" s="72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x14ac:dyDescent="0.3">
      <c r="A39" s="11"/>
      <c r="B39" s="72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3">
      <c r="A40" s="11"/>
      <c r="B40" s="72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x14ac:dyDescent="0.3">
      <c r="A41" s="11"/>
      <c r="B41" s="72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x14ac:dyDescent="0.3">
      <c r="A42" s="11"/>
      <c r="B42" s="7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x14ac:dyDescent="0.3">
      <c r="A43" s="11"/>
      <c r="B43" s="72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x14ac:dyDescent="0.3">
      <c r="A44" s="11"/>
      <c r="B44" s="72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x14ac:dyDescent="0.3">
      <c r="A45" s="11"/>
      <c r="B45" s="72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x14ac:dyDescent="0.3">
      <c r="A46" s="11"/>
      <c r="B46" s="72" t="s">
        <v>111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3">
      <c r="A47" s="11"/>
      <c r="B47" s="12" t="s">
        <v>58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3">
      <c r="A48" s="11"/>
      <c r="B48" s="112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3">
      <c r="A49" s="11"/>
      <c r="B49" s="112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ht="15.6" x14ac:dyDescent="0.3">
      <c r="B50" s="7"/>
    </row>
    <row r="51" spans="1:12" ht="15.6" x14ac:dyDescent="0.3">
      <c r="B51" s="7"/>
    </row>
    <row r="52" spans="1:12" ht="15.6" x14ac:dyDescent="0.3">
      <c r="B52" s="7"/>
    </row>
    <row r="53" spans="1:12" ht="15.6" x14ac:dyDescent="0.3">
      <c r="B53" s="7"/>
    </row>
    <row r="54" spans="1:12" x14ac:dyDescent="0.3">
      <c r="B54" s="6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Výroční zpráva</vt:lpstr>
      <vt:lpstr>Ekonomický výsledek</vt:lpstr>
      <vt:lpstr>Stav pokladny</vt:lpstr>
      <vt:lpstr>Předpoklad výběru čl. příspěvků</vt:lpstr>
      <vt:lpstr>Návrh rozpočtu</vt:lpstr>
      <vt:lpstr>Revizní zpráva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</dc:creator>
  <cp:lastModifiedBy>Vít Schindler</cp:lastModifiedBy>
  <cp:lastPrinted>2021-11-04T06:59:00Z</cp:lastPrinted>
  <dcterms:created xsi:type="dcterms:W3CDTF">2018-09-17T11:17:36Z</dcterms:created>
  <dcterms:modified xsi:type="dcterms:W3CDTF">2021-12-06T07:28:48Z</dcterms:modified>
</cp:coreProperties>
</file>