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ckal\Documents\SRPŠ Gyvolgova\2022-2023\"/>
    </mc:Choice>
  </mc:AlternateContent>
  <bookViews>
    <workbookView xWindow="0" yWindow="0" windowWidth="19200" windowHeight="11670" tabRatio="646" activeTab="4"/>
  </bookViews>
  <sheets>
    <sheet name="Výroční zpráva" sheetId="1" r:id="rId1"/>
    <sheet name="Ekonomický výsledek" sheetId="3" r:id="rId2"/>
    <sheet name="Stav účtu" sheetId="6" r:id="rId3"/>
    <sheet name="Předpoklad výběru čl. příspěvků" sheetId="4" r:id="rId4"/>
    <sheet name="Návrh rozpočtu" sheetId="2" r:id="rId5"/>
    <sheet name="Revizní zpráva" sheetId="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F22" i="2"/>
  <c r="F21" i="3" l="1"/>
  <c r="F19" i="3"/>
  <c r="H27" i="4"/>
  <c r="D27" i="4"/>
  <c r="F25" i="4"/>
  <c r="F27" i="4" s="1"/>
  <c r="E25" i="4"/>
  <c r="G25" i="4"/>
  <c r="I25" i="4" s="1"/>
  <c r="E24" i="4"/>
  <c r="G24" i="4"/>
  <c r="I24" i="4" s="1"/>
  <c r="E23" i="4"/>
  <c r="G23" i="4"/>
  <c r="I23" i="4" s="1"/>
  <c r="E22" i="4"/>
  <c r="G22" i="4"/>
  <c r="I22" i="4" s="1"/>
  <c r="E21" i="4"/>
  <c r="G21" i="4"/>
  <c r="I21" i="4" s="1"/>
  <c r="E20" i="4"/>
  <c r="G20" i="4"/>
  <c r="I20" i="4" s="1"/>
  <c r="E19" i="4"/>
  <c r="G19" i="4"/>
  <c r="I19" i="4" s="1"/>
  <c r="E18" i="4"/>
  <c r="G18" i="4"/>
  <c r="I18" i="4" s="1"/>
  <c r="E17" i="4"/>
  <c r="G17" i="4"/>
  <c r="I17" i="4" s="1"/>
  <c r="E16" i="4"/>
  <c r="G16" i="4"/>
  <c r="I16" i="4" s="1"/>
  <c r="E15" i="4"/>
  <c r="G15" i="4"/>
  <c r="I15" i="4" s="1"/>
  <c r="E14" i="4"/>
  <c r="G14" i="4"/>
  <c r="I14" i="4" s="1"/>
  <c r="E13" i="4"/>
  <c r="G13" i="4"/>
  <c r="I13" i="4" s="1"/>
  <c r="E12" i="4"/>
  <c r="G12" i="4" s="1"/>
  <c r="I12" i="4" s="1"/>
  <c r="E11" i="4"/>
  <c r="G11" i="4" s="1"/>
  <c r="G27" i="4" l="1"/>
  <c r="I11" i="4"/>
  <c r="I27" i="4" s="1"/>
  <c r="C27" i="4"/>
  <c r="E27" i="4"/>
  <c r="D34" i="1" l="1"/>
  <c r="C19" i="2" l="1"/>
  <c r="C18" i="2"/>
  <c r="C17" i="2"/>
  <c r="C16" i="2"/>
  <c r="C15" i="2"/>
  <c r="C14" i="2"/>
  <c r="C13" i="2"/>
  <c r="C12" i="2"/>
  <c r="C11" i="2"/>
  <c r="C10" i="2"/>
  <c r="C9" i="2"/>
  <c r="D19" i="2"/>
  <c r="D18" i="2"/>
  <c r="D17" i="2"/>
  <c r="D16" i="2"/>
  <c r="D15" i="2"/>
  <c r="D14" i="2"/>
  <c r="D13" i="2"/>
  <c r="D12" i="2"/>
  <c r="D11" i="2"/>
  <c r="D10" i="2"/>
  <c r="D9" i="2"/>
  <c r="D8" i="2"/>
  <c r="C8" i="2"/>
  <c r="D33" i="1"/>
  <c r="D20" i="1" l="1"/>
  <c r="D31" i="1" s="1"/>
  <c r="F20" i="2" l="1"/>
  <c r="E20" i="2"/>
  <c r="C20" i="1" l="1"/>
  <c r="C23" i="1" s="1"/>
  <c r="D20" i="2" l="1"/>
  <c r="C20" i="2"/>
  <c r="D30" i="1" l="1"/>
  <c r="E19" i="3"/>
  <c r="C19" i="3"/>
  <c r="D14" i="3"/>
  <c r="D19" i="3" s="1"/>
  <c r="E20" i="6" l="1"/>
</calcChain>
</file>

<file path=xl/comments1.xml><?xml version="1.0" encoding="utf-8"?>
<comments xmlns="http://schemas.openxmlformats.org/spreadsheetml/2006/main">
  <authors>
    <author>ruckal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ruckal:</t>
        </r>
        <r>
          <rPr>
            <sz val="9"/>
            <color indexed="81"/>
            <rFont val="Tahoma"/>
            <family val="2"/>
            <charset val="238"/>
          </rPr>
          <t xml:space="preserve">
Zde musí být 0, neb Primy nikdy nemají peníze z minulého roku</t>
        </r>
      </text>
    </comment>
  </commentList>
</comments>
</file>

<file path=xl/sharedStrings.xml><?xml version="1.0" encoding="utf-8"?>
<sst xmlns="http://schemas.openxmlformats.org/spreadsheetml/2006/main" count="188" uniqueCount="114">
  <si>
    <t>Pol.</t>
  </si>
  <si>
    <t>Název akce</t>
  </si>
  <si>
    <t>Skutečné příjmy</t>
  </si>
  <si>
    <t>Skutečné výdaje</t>
  </si>
  <si>
    <t>1.</t>
  </si>
  <si>
    <t>2.</t>
  </si>
  <si>
    <t>3.</t>
  </si>
  <si>
    <t>Cestovné studentů na vzdělávací a reprezentační akce</t>
  </si>
  <si>
    <t>4.</t>
  </si>
  <si>
    <t>5.</t>
  </si>
  <si>
    <t>6.</t>
  </si>
  <si>
    <t>7.</t>
  </si>
  <si>
    <t>8.</t>
  </si>
  <si>
    <t>Odměny na soutěže studentů</t>
  </si>
  <si>
    <t>9.</t>
  </si>
  <si>
    <t>Čerpání tříd z výběru členských příspěvků 20%</t>
  </si>
  <si>
    <t>10.</t>
  </si>
  <si>
    <t>11.</t>
  </si>
  <si>
    <t>Školní kroužky (pěvecký sbor, apod)</t>
  </si>
  <si>
    <t>Příspěvek pro Oktávy 50% z výběru členských příspěvků</t>
  </si>
  <si>
    <t>Třída</t>
  </si>
  <si>
    <t>1.A</t>
  </si>
  <si>
    <t>1.B</t>
  </si>
  <si>
    <t>2.A</t>
  </si>
  <si>
    <t>2.B</t>
  </si>
  <si>
    <t>Celkem</t>
  </si>
  <si>
    <t>Luděk Růčka</t>
  </si>
  <si>
    <t>Stav pokladny</t>
  </si>
  <si>
    <t>Spolek rodičů a přátel školy při gymnáziu Volgogradská, Volgogradská 6a, 700 30 Ostrava - Zábřeh</t>
  </si>
  <si>
    <t>3.A</t>
  </si>
  <si>
    <t>3.B</t>
  </si>
  <si>
    <t>---</t>
  </si>
  <si>
    <t>Položka</t>
  </si>
  <si>
    <t>Dar škole – Hv, Tv, Vv</t>
  </si>
  <si>
    <t>20% z výběru v jednotlivých třídách a 50% z výběru tříd maturitních</t>
  </si>
  <si>
    <t>4.A</t>
  </si>
  <si>
    <t>4.B</t>
  </si>
  <si>
    <t>Revizi provedl : ………………………….</t>
  </si>
  <si>
    <t>Účetnictví a zprávu o výsledku hospodaření předložila: Pavla Hanulíková Glistová, hodpodář</t>
  </si>
  <si>
    <t>Ke dni ……………..  byla provedena revize následujících dokladů:</t>
  </si>
  <si>
    <t xml:space="preserve">Revize dokladů proběhla v pořádku. </t>
  </si>
  <si>
    <t>Účetní stav pokladny k ………………. odpovídá fyzickému stavu pokladny.</t>
  </si>
  <si>
    <t>Revizor Spolku  rodičů při gymnáziu Volgogradská 6a</t>
  </si>
  <si>
    <t>Fyzická kontrola pokladny</t>
  </si>
  <si>
    <t>Zapsal: Luděk Růčka</t>
  </si>
  <si>
    <t>Příspěvek pro studenty na podporu interpersonálních vztahů ve třídě</t>
  </si>
  <si>
    <t>Celkové plánované příjmy a náklady školní rok 2020/2021</t>
  </si>
  <si>
    <t>5.A</t>
  </si>
  <si>
    <t>5.B</t>
  </si>
  <si>
    <t>Přítomní:  Luděk Růčka, Jiří Chmela</t>
  </si>
  <si>
    <t>Předpokládané  příjmy</t>
  </si>
  <si>
    <t>Předpokládané  výdaje</t>
  </si>
  <si>
    <t>Lyžařský kurz sekundy – půjčovné běžeckého setu</t>
  </si>
  <si>
    <t>Reprezentační ples</t>
  </si>
  <si>
    <t>Členské příspěvky, režie</t>
  </si>
  <si>
    <t xml:space="preserve">Celkové příjmy a náklady </t>
  </si>
  <si>
    <t>Reprezentační ples - se nekonal</t>
  </si>
  <si>
    <t>Celkové plánované příjmy a náklady</t>
  </si>
  <si>
    <t xml:space="preserve">Reprezentační ples </t>
  </si>
  <si>
    <t>6.A</t>
  </si>
  <si>
    <t>6.B</t>
  </si>
  <si>
    <t>Stipendijní program</t>
  </si>
  <si>
    <t>Stipenfijní program</t>
  </si>
  <si>
    <t>Stipendjní program</t>
  </si>
  <si>
    <t>stav ke dni 31.8.2021</t>
  </si>
  <si>
    <t>Dne …………………… byla provedena revize účetnictví a výsledku hospodaření za školní rok 2020/2021</t>
  </si>
  <si>
    <t>12.</t>
  </si>
  <si>
    <t>Nákup z fondu SRPŠ</t>
  </si>
  <si>
    <t>V Ostravě, dne ……………                                                                                         Jana Posmyková</t>
  </si>
  <si>
    <t>7.A</t>
  </si>
  <si>
    <t>7.B</t>
  </si>
  <si>
    <t>příspěvek: 300Kč</t>
  </si>
  <si>
    <t>2021/2022</t>
  </si>
  <si>
    <t>Skutečné  výdaje</t>
  </si>
  <si>
    <t>2022/2023</t>
  </si>
  <si>
    <r>
      <t>Předpoklad</t>
    </r>
    <r>
      <rPr>
        <sz val="10"/>
        <color theme="1"/>
        <rFont val="Calibri"/>
        <family val="2"/>
        <charset val="238"/>
        <scheme val="minor"/>
      </rPr>
      <t xml:space="preserve"> – výběr členských příspěvků a čerpání přerozdělení</t>
    </r>
  </si>
  <si>
    <t>Počáteční stav pokladny k 1.9.2022</t>
  </si>
  <si>
    <t>V Ostravě dne 13.9.2022</t>
  </si>
  <si>
    <t>Celková finanční bilance za školní rok je :</t>
  </si>
  <si>
    <t>Výroční zpráva hospodaření za školní rok</t>
  </si>
  <si>
    <t>v Ostravě, dne 13.9.2022</t>
  </si>
  <si>
    <t>Dne 25.8.2022 byla provedena kontrola pokladny.</t>
  </si>
  <si>
    <t>Stav bankovního účtu k 13.9.2022</t>
  </si>
  <si>
    <t>Ekonomický výsledek - školní rok</t>
  </si>
  <si>
    <t>Příjmy</t>
  </si>
  <si>
    <t>Výdaje</t>
  </si>
  <si>
    <t xml:space="preserve"> - výdajové a příjmové pokladní doklady školní rok 2021/2022</t>
  </si>
  <si>
    <t>Přílohou revizní zprávy je výroční zpráva  hospodaření za školní rok 2021/2022</t>
  </si>
  <si>
    <t>Třídní peněženka + čerpání tříd z výběru členských příspěvků</t>
  </si>
  <si>
    <t>Stav bankovního účtu k 31.8.2022</t>
  </si>
  <si>
    <t>CELKEM</t>
  </si>
  <si>
    <t>Třídní peněženka</t>
  </si>
  <si>
    <t>školní rok</t>
  </si>
  <si>
    <t>2022-2023</t>
  </si>
  <si>
    <t>aktualizace</t>
  </si>
  <si>
    <t>odhad</t>
  </si>
  <si>
    <t>Převod z minulých let</t>
  </si>
  <si>
    <t>Výběr příspěvků ve třídě</t>
  </si>
  <si>
    <t>20% z výběru pro třídu</t>
  </si>
  <si>
    <t>50% z výběru pro Oktávy</t>
  </si>
  <si>
    <t>Možno čerpat celkem max.</t>
  </si>
  <si>
    <t>Reálně vyčerpáno</t>
  </si>
  <si>
    <t>Převod do dalšího roku</t>
  </si>
  <si>
    <t xml:space="preserve">8. </t>
  </si>
  <si>
    <t>z toho Třídní peněženka:</t>
  </si>
  <si>
    <t>Stav pokladny k 25.8.2021</t>
  </si>
  <si>
    <t>Návrh rozpočtu</t>
  </si>
  <si>
    <t>Návrh rozpočtu na školní rok</t>
  </si>
  <si>
    <t xml:space="preserve">Revizní zpráva o výsledku kontroly účetnictví a výsledku hospodaření </t>
  </si>
  <si>
    <t>za školní rok 2021/2022</t>
  </si>
  <si>
    <t xml:space="preserve"> - interní doklady (dokumenty, zápisy ze schůzí, přijaté žádosti o příspěvek, darovací smlouvy</t>
  </si>
  <si>
    <t>Nákup z fondu SRPŠ, příspěvek na oslavy školy</t>
  </si>
  <si>
    <t>Plánovaný stav pokladny a bank. účtu konci školního roku</t>
  </si>
  <si>
    <t>Z toho Třídní peněženka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</si>
</sst>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&quot; Kč&quot;"/>
    <numFmt numFmtId="165" formatCode="#,##0.00\ [$Kč-405];[Red]\-#,##0.00\ [$Kč-405]"/>
    <numFmt numFmtId="166" formatCode="#,##0.00\ &quot;Kč&quot;"/>
    <numFmt numFmtId="167" formatCode="#,##0.00_ ;[Red]\-#,##0.00\ "/>
  </numFmts>
  <fonts count="21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Arial"/>
      <family val="2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u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3"/>
      </right>
      <top/>
      <bottom style="medium">
        <color indexed="8"/>
      </bottom>
      <diagonal/>
    </border>
    <border>
      <left/>
      <right style="thin">
        <color indexed="63"/>
      </right>
      <top/>
      <bottom style="medium">
        <color indexed="8"/>
      </bottom>
      <diagonal/>
    </border>
    <border>
      <left style="thin">
        <color indexed="63"/>
      </left>
      <right style="thin">
        <color indexed="63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149">
    <xf numFmtId="0" fontId="0" fillId="0" borderId="0" xfId="0"/>
    <xf numFmtId="0" fontId="2" fillId="0" borderId="0" xfId="0" applyFont="1" applyAlignment="1"/>
    <xf numFmtId="0" fontId="2" fillId="0" borderId="0" xfId="0" applyFont="1"/>
    <xf numFmtId="14" fontId="2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164" fontId="1" fillId="0" borderId="0" xfId="0" applyNumberFormat="1" applyFont="1" applyBorder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/>
    <xf numFmtId="164" fontId="9" fillId="0" borderId="10" xfId="0" applyNumberFormat="1" applyFont="1" applyBorder="1"/>
    <xf numFmtId="164" fontId="9" fillId="0" borderId="11" xfId="0" applyNumberFormat="1" applyFont="1" applyBorder="1"/>
    <xf numFmtId="164" fontId="8" fillId="0" borderId="19" xfId="0" applyNumberFormat="1" applyFont="1" applyBorder="1"/>
    <xf numFmtId="0" fontId="8" fillId="0" borderId="10" xfId="0" applyFont="1" applyBorder="1" applyAlignment="1">
      <alignment wrapText="1"/>
    </xf>
    <xf numFmtId="166" fontId="8" fillId="0" borderId="0" xfId="0" applyNumberFormat="1" applyFont="1"/>
    <xf numFmtId="0" fontId="8" fillId="0" borderId="10" xfId="0" applyFont="1" applyBorder="1" applyAlignment="1">
      <alignment horizontal="left"/>
    </xf>
    <xf numFmtId="164" fontId="8" fillId="0" borderId="18" xfId="0" applyNumberFormat="1" applyFont="1" applyBorder="1"/>
    <xf numFmtId="0" fontId="8" fillId="0" borderId="17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0" fillId="0" borderId="13" xfId="0" applyFont="1" applyBorder="1" applyAlignment="1">
      <alignment wrapText="1"/>
    </xf>
    <xf numFmtId="164" fontId="7" fillId="0" borderId="13" xfId="0" applyNumberFormat="1" applyFont="1" applyBorder="1"/>
    <xf numFmtId="164" fontId="7" fillId="0" borderId="14" xfId="0" applyNumberFormat="1" applyFont="1" applyBorder="1"/>
    <xf numFmtId="164" fontId="8" fillId="0" borderId="0" xfId="0" applyNumberFormat="1" applyFont="1" applyBorder="1"/>
    <xf numFmtId="0" fontId="8" fillId="0" borderId="0" xfId="0" applyFont="1" applyAlignment="1">
      <alignment horizontal="right"/>
    </xf>
    <xf numFmtId="164" fontId="10" fillId="0" borderId="0" xfId="0" applyNumberFormat="1" applyFont="1" applyBorder="1"/>
    <xf numFmtId="0" fontId="8" fillId="0" borderId="0" xfId="0" applyFont="1" applyBorder="1"/>
    <xf numFmtId="14" fontId="8" fillId="0" borderId="0" xfId="0" applyNumberFormat="1" applyFont="1" applyAlignment="1">
      <alignment horizontal="left"/>
    </xf>
    <xf numFmtId="4" fontId="8" fillId="0" borderId="0" xfId="0" applyNumberFormat="1" applyFont="1"/>
    <xf numFmtId="0" fontId="7" fillId="0" borderId="0" xfId="0" applyFont="1" applyAlignment="1">
      <alignment horizontal="left"/>
    </xf>
    <xf numFmtId="0" fontId="10" fillId="0" borderId="0" xfId="0" applyFont="1" applyAlignment="1"/>
    <xf numFmtId="0" fontId="8" fillId="0" borderId="0" xfId="0" quotePrefix="1" applyFont="1" applyAlignment="1">
      <alignment horizontal="left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0" fillId="0" borderId="21" xfId="0" applyFont="1" applyBorder="1" applyAlignment="1">
      <alignment wrapText="1"/>
    </xf>
    <xf numFmtId="0" fontId="8" fillId="0" borderId="22" xfId="0" applyFont="1" applyBorder="1" applyAlignment="1">
      <alignment horizontal="center"/>
    </xf>
    <xf numFmtId="0" fontId="10" fillId="0" borderId="22" xfId="0" applyFont="1" applyBorder="1" applyAlignment="1">
      <alignment wrapText="1"/>
    </xf>
    <xf numFmtId="164" fontId="10" fillId="0" borderId="22" xfId="0" applyNumberFormat="1" applyFont="1" applyBorder="1"/>
    <xf numFmtId="0" fontId="10" fillId="0" borderId="0" xfId="0" applyFont="1" applyFill="1" applyBorder="1" applyAlignment="1">
      <alignment horizontal="right" wrapText="1"/>
    </xf>
    <xf numFmtId="165" fontId="12" fillId="0" borderId="2" xfId="0" applyNumberFormat="1" applyFont="1" applyBorder="1" applyAlignment="1">
      <alignment horizontal="center"/>
    </xf>
    <xf numFmtId="165" fontId="12" fillId="0" borderId="2" xfId="0" quotePrefix="1" applyNumberFormat="1" applyFont="1" applyBorder="1" applyAlignment="1">
      <alignment horizontal="center"/>
    </xf>
    <xf numFmtId="164" fontId="8" fillId="0" borderId="5" xfId="0" applyNumberFormat="1" applyFont="1" applyBorder="1"/>
    <xf numFmtId="164" fontId="10" fillId="0" borderId="5" xfId="0" applyNumberFormat="1" applyFont="1" applyBorder="1"/>
    <xf numFmtId="0" fontId="13" fillId="0" borderId="0" xfId="0" applyFont="1"/>
    <xf numFmtId="0" fontId="4" fillId="0" borderId="3" xfId="0" applyFont="1" applyBorder="1"/>
    <xf numFmtId="0" fontId="4" fillId="0" borderId="4" xfId="0" applyFont="1" applyBorder="1"/>
    <xf numFmtId="164" fontId="8" fillId="0" borderId="1" xfId="0" applyNumberFormat="1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14" fontId="4" fillId="0" borderId="0" xfId="0" applyNumberFormat="1" applyFont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166" fontId="10" fillId="0" borderId="0" xfId="0" applyNumberFormat="1" applyFont="1" applyBorder="1"/>
    <xf numFmtId="166" fontId="10" fillId="0" borderId="0" xfId="0" applyNumberFormat="1" applyFont="1"/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24" xfId="0" applyFont="1" applyBorder="1" applyAlignment="1">
      <alignment horizontal="center" wrapText="1"/>
    </xf>
    <xf numFmtId="164" fontId="7" fillId="0" borderId="25" xfId="0" applyNumberFormat="1" applyFont="1" applyBorder="1"/>
    <xf numFmtId="0" fontId="8" fillId="0" borderId="2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/>
    <xf numFmtId="0" fontId="8" fillId="0" borderId="23" xfId="0" applyFont="1" applyBorder="1"/>
    <xf numFmtId="166" fontId="8" fillId="0" borderId="23" xfId="0" applyNumberFormat="1" applyFont="1" applyBorder="1"/>
    <xf numFmtId="166" fontId="8" fillId="0" borderId="0" xfId="0" applyNumberFormat="1" applyFont="1" applyBorder="1"/>
    <xf numFmtId="4" fontId="8" fillId="0" borderId="23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44" fontId="13" fillId="0" borderId="0" xfId="0" applyNumberFormat="1" applyFont="1"/>
    <xf numFmtId="164" fontId="8" fillId="2" borderId="1" xfId="0" applyNumberFormat="1" applyFont="1" applyFill="1" applyBorder="1"/>
    <xf numFmtId="164" fontId="10" fillId="2" borderId="1" xfId="0" applyNumberFormat="1" applyFont="1" applyFill="1" applyBorder="1"/>
    <xf numFmtId="164" fontId="7" fillId="0" borderId="22" xfId="0" applyNumberFormat="1" applyFont="1" applyBorder="1"/>
    <xf numFmtId="0" fontId="8" fillId="0" borderId="22" xfId="0" applyFont="1" applyBorder="1"/>
    <xf numFmtId="164" fontId="7" fillId="0" borderId="26" xfId="0" applyNumberFormat="1" applyFont="1" applyBorder="1"/>
    <xf numFmtId="164" fontId="8" fillId="0" borderId="27" xfId="0" applyNumberFormat="1" applyFont="1" applyBorder="1"/>
    <xf numFmtId="164" fontId="8" fillId="0" borderId="28" xfId="0" applyNumberFormat="1" applyFont="1" applyBorder="1"/>
    <xf numFmtId="164" fontId="8" fillId="0" borderId="29" xfId="0" applyNumberFormat="1" applyFont="1" applyBorder="1"/>
    <xf numFmtId="0" fontId="7" fillId="0" borderId="27" xfId="0" applyFont="1" applyBorder="1" applyAlignment="1">
      <alignment horizontal="center" wrapText="1"/>
    </xf>
    <xf numFmtId="164" fontId="8" fillId="0" borderId="30" xfId="0" applyNumberFormat="1" applyFont="1" applyBorder="1"/>
    <xf numFmtId="0" fontId="8" fillId="0" borderId="3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164" fontId="7" fillId="0" borderId="1" xfId="0" applyNumberFormat="1" applyFont="1" applyBorder="1"/>
    <xf numFmtId="0" fontId="9" fillId="0" borderId="1" xfId="0" applyFont="1" applyBorder="1"/>
    <xf numFmtId="0" fontId="10" fillId="0" borderId="1" xfId="0" applyFont="1" applyBorder="1" applyAlignment="1"/>
    <xf numFmtId="0" fontId="13" fillId="0" borderId="0" xfId="0" applyFont="1" applyAlignment="1">
      <alignment horizontal="center"/>
    </xf>
    <xf numFmtId="7" fontId="13" fillId="0" borderId="0" xfId="0" applyNumberFormat="1" applyFont="1"/>
    <xf numFmtId="164" fontId="9" fillId="0" borderId="5" xfId="0" applyNumberFormat="1" applyFont="1" applyBorder="1"/>
    <xf numFmtId="164" fontId="16" fillId="0" borderId="1" xfId="0" applyNumberFormat="1" applyFont="1" applyBorder="1"/>
    <xf numFmtId="0" fontId="17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wrapText="1"/>
    </xf>
    <xf numFmtId="9" fontId="7" fillId="0" borderId="32" xfId="0" applyNumberFormat="1" applyFont="1" applyBorder="1" applyAlignment="1">
      <alignment horizontal="center" wrapText="1"/>
    </xf>
    <xf numFmtId="0" fontId="12" fillId="0" borderId="33" xfId="0" applyFont="1" applyBorder="1" applyAlignment="1">
      <alignment horizontal="center"/>
    </xf>
    <xf numFmtId="166" fontId="4" fillId="0" borderId="16" xfId="0" applyNumberFormat="1" applyFont="1" applyBorder="1" applyAlignment="1">
      <alignment horizontal="center"/>
    </xf>
    <xf numFmtId="165" fontId="12" fillId="0" borderId="16" xfId="0" applyNumberFormat="1" applyFont="1" applyBorder="1" applyAlignment="1">
      <alignment horizontal="center"/>
    </xf>
    <xf numFmtId="165" fontId="12" fillId="0" borderId="16" xfId="0" quotePrefix="1" applyNumberFormat="1" applyFont="1" applyBorder="1" applyAlignment="1">
      <alignment horizontal="center"/>
    </xf>
    <xf numFmtId="167" fontId="4" fillId="0" borderId="34" xfId="0" applyNumberFormat="1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67" fontId="4" fillId="0" borderId="15" xfId="0" applyNumberFormat="1" applyFont="1" applyBorder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165" fontId="12" fillId="0" borderId="36" xfId="0" applyNumberFormat="1" applyFont="1" applyBorder="1" applyAlignment="1">
      <alignment horizontal="center"/>
    </xf>
    <xf numFmtId="165" fontId="11" fillId="0" borderId="36" xfId="0" applyNumberFormat="1" applyFont="1" applyBorder="1" applyAlignment="1">
      <alignment horizontal="center"/>
    </xf>
    <xf numFmtId="167" fontId="4" fillId="0" borderId="37" xfId="0" applyNumberFormat="1" applyFont="1" applyBorder="1" applyAlignment="1">
      <alignment horizontal="center"/>
    </xf>
    <xf numFmtId="0" fontId="12" fillId="3" borderId="38" xfId="0" applyFont="1" applyFill="1" applyBorder="1" applyAlignment="1">
      <alignment horizontal="center"/>
    </xf>
    <xf numFmtId="166" fontId="12" fillId="3" borderId="39" xfId="0" applyNumberFormat="1" applyFont="1" applyFill="1" applyBorder="1" applyAlignment="1">
      <alignment horizontal="center"/>
    </xf>
    <xf numFmtId="165" fontId="12" fillId="3" borderId="39" xfId="0" applyNumberFormat="1" applyFont="1" applyFill="1" applyBorder="1" applyAlignment="1">
      <alignment horizontal="center"/>
    </xf>
    <xf numFmtId="165" fontId="12" fillId="3" borderId="39" xfId="0" quotePrefix="1" applyNumberFormat="1" applyFont="1" applyFill="1" applyBorder="1" applyAlignment="1">
      <alignment horizontal="center"/>
    </xf>
    <xf numFmtId="164" fontId="4" fillId="3" borderId="39" xfId="0" applyNumberFormat="1" applyFont="1" applyFill="1" applyBorder="1" applyAlignment="1">
      <alignment horizontal="center"/>
    </xf>
    <xf numFmtId="167" fontId="4" fillId="3" borderId="40" xfId="0" applyNumberFormat="1" applyFont="1" applyFill="1" applyBorder="1" applyAlignment="1">
      <alignment horizontal="center"/>
    </xf>
    <xf numFmtId="0" fontId="11" fillId="0" borderId="41" xfId="0" applyFont="1" applyBorder="1" applyAlignment="1">
      <alignment horizontal="center"/>
    </xf>
    <xf numFmtId="44" fontId="11" fillId="0" borderId="42" xfId="0" applyNumberFormat="1" applyFont="1" applyBorder="1" applyAlignment="1">
      <alignment horizontal="center"/>
    </xf>
    <xf numFmtId="165" fontId="11" fillId="0" borderId="43" xfId="0" applyNumberFormat="1" applyFont="1" applyBorder="1" applyAlignment="1">
      <alignment horizontal="center"/>
    </xf>
    <xf numFmtId="165" fontId="11" fillId="0" borderId="44" xfId="0" applyNumberFormat="1" applyFont="1" applyBorder="1" applyAlignment="1">
      <alignment horizontal="center"/>
    </xf>
    <xf numFmtId="164" fontId="7" fillId="0" borderId="45" xfId="0" applyNumberFormat="1" applyFont="1" applyBorder="1" applyAlignment="1">
      <alignment horizontal="center"/>
    </xf>
    <xf numFmtId="164" fontId="7" fillId="0" borderId="46" xfId="0" applyNumberFormat="1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7" fillId="4" borderId="32" xfId="0" applyFont="1" applyFill="1" applyBorder="1" applyAlignment="1">
      <alignment horizontal="center" wrapText="1"/>
    </xf>
    <xf numFmtId="164" fontId="4" fillId="4" borderId="16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4" fontId="4" fillId="4" borderId="36" xfId="0" applyNumberFormat="1" applyFont="1" applyFill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2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26505</xdr:colOff>
      <xdr:row>1</xdr:row>
      <xdr:rowOff>107674</xdr:rowOff>
    </xdr:from>
    <xdr:to>
      <xdr:col>3</xdr:col>
      <xdr:colOff>742785</xdr:colOff>
      <xdr:row>1</xdr:row>
      <xdr:rowOff>107674</xdr:rowOff>
    </xdr:to>
    <xdr:cxnSp macro="">
      <xdr:nvCxnSpPr>
        <xdr:cNvPr id="3" name="Přímá spojnice 2"/>
        <xdr:cNvCxnSpPr/>
      </xdr:nvCxnSpPr>
      <xdr:spPr>
        <a:xfrm>
          <a:off x="26505" y="293204"/>
          <a:ext cx="5593080" cy="0"/>
        </a:xfrm>
        <a:prstGeom prst="lin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95250</xdr:rowOff>
    </xdr:from>
    <xdr:to>
      <xdr:col>3</xdr:col>
      <xdr:colOff>831822</xdr:colOff>
      <xdr:row>1</xdr:row>
      <xdr:rowOff>95250</xdr:rowOff>
    </xdr:to>
    <xdr:cxnSp macro="">
      <xdr:nvCxnSpPr>
        <xdr:cNvPr id="2" name="Přímá spojnice 1"/>
        <xdr:cNvCxnSpPr/>
      </xdr:nvCxnSpPr>
      <xdr:spPr>
        <a:xfrm>
          <a:off x="0" y="285750"/>
          <a:ext cx="6041997" cy="0"/>
        </a:xfrm>
        <a:prstGeom prst="lin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99391</xdr:rowOff>
    </xdr:from>
    <xdr:to>
      <xdr:col>7</xdr:col>
      <xdr:colOff>546652</xdr:colOff>
      <xdr:row>1</xdr:row>
      <xdr:rowOff>111982</xdr:rowOff>
    </xdr:to>
    <xdr:cxnSp macro="">
      <xdr:nvCxnSpPr>
        <xdr:cNvPr id="2" name="Přímá spojnice 1"/>
        <xdr:cNvCxnSpPr/>
      </xdr:nvCxnSpPr>
      <xdr:spPr>
        <a:xfrm flipV="1">
          <a:off x="0" y="289891"/>
          <a:ext cx="5234609" cy="12591"/>
        </a:xfrm>
        <a:prstGeom prst="lin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87135</xdr:rowOff>
    </xdr:from>
    <xdr:to>
      <xdr:col>9</xdr:col>
      <xdr:colOff>314739</xdr:colOff>
      <xdr:row>1</xdr:row>
      <xdr:rowOff>91109</xdr:rowOff>
    </xdr:to>
    <xdr:cxnSp macro="">
      <xdr:nvCxnSpPr>
        <xdr:cNvPr id="2" name="Přímá spojnice 1"/>
        <xdr:cNvCxnSpPr/>
      </xdr:nvCxnSpPr>
      <xdr:spPr>
        <a:xfrm>
          <a:off x="0" y="277635"/>
          <a:ext cx="8431696" cy="3974"/>
        </a:xfrm>
        <a:prstGeom prst="lin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91109</xdr:rowOff>
    </xdr:from>
    <xdr:to>
      <xdr:col>6</xdr:col>
      <xdr:colOff>256761</xdr:colOff>
      <xdr:row>1</xdr:row>
      <xdr:rowOff>107674</xdr:rowOff>
    </xdr:to>
    <xdr:cxnSp macro="">
      <xdr:nvCxnSpPr>
        <xdr:cNvPr id="3" name="Přímá spojnice 2"/>
        <xdr:cNvCxnSpPr/>
      </xdr:nvCxnSpPr>
      <xdr:spPr>
        <a:xfrm flipV="1">
          <a:off x="0" y="281609"/>
          <a:ext cx="9491870" cy="16565"/>
        </a:xfrm>
        <a:prstGeom prst="lin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35450</xdr:colOff>
      <xdr:row>1</xdr:row>
      <xdr:rowOff>106681</xdr:rowOff>
    </xdr:from>
    <xdr:to>
      <xdr:col>8</xdr:col>
      <xdr:colOff>472109</xdr:colOff>
      <xdr:row>1</xdr:row>
      <xdr:rowOff>107674</xdr:rowOff>
    </xdr:to>
    <xdr:cxnSp macro="">
      <xdr:nvCxnSpPr>
        <xdr:cNvPr id="2" name="Přímá spojnice 1"/>
        <xdr:cNvCxnSpPr/>
      </xdr:nvCxnSpPr>
      <xdr:spPr>
        <a:xfrm>
          <a:off x="35450" y="297181"/>
          <a:ext cx="5339963" cy="993"/>
        </a:xfrm>
        <a:prstGeom prst="lin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7" zoomScale="115" zoomScaleNormal="115" workbookViewId="0"/>
  </sheetViews>
  <sheetFormatPr defaultRowHeight="15" x14ac:dyDescent="0.25"/>
  <cols>
    <col min="1" max="1" width="6.28515625" customWidth="1"/>
    <col min="2" max="2" width="59.85546875" customWidth="1"/>
    <col min="3" max="3" width="13.7109375" customWidth="1"/>
    <col min="4" max="4" width="14.85546875" customWidth="1"/>
  </cols>
  <sheetData>
    <row r="1" spans="1:6" x14ac:dyDescent="0.25">
      <c r="A1" s="139" t="s">
        <v>28</v>
      </c>
      <c r="B1" s="11"/>
      <c r="C1" s="11"/>
      <c r="D1" s="11"/>
      <c r="E1" s="11"/>
      <c r="F1" s="11"/>
    </row>
    <row r="2" spans="1:6" x14ac:dyDescent="0.25">
      <c r="A2" s="43"/>
      <c r="B2" s="11"/>
      <c r="C2" s="11"/>
      <c r="D2" s="11"/>
      <c r="E2" s="11"/>
      <c r="F2" s="11"/>
    </row>
    <row r="3" spans="1:6" x14ac:dyDescent="0.25">
      <c r="A3" s="11"/>
      <c r="B3" s="11"/>
      <c r="C3" s="11"/>
      <c r="D3" s="11"/>
      <c r="E3" s="11"/>
      <c r="F3" s="11"/>
    </row>
    <row r="4" spans="1:6" x14ac:dyDescent="0.25">
      <c r="A4" s="11"/>
      <c r="B4" s="11"/>
      <c r="C4" s="11"/>
      <c r="D4" s="11"/>
      <c r="E4" s="11"/>
      <c r="F4" s="11"/>
    </row>
    <row r="5" spans="1:6" x14ac:dyDescent="0.25">
      <c r="A5" s="11"/>
      <c r="B5" s="56" t="s">
        <v>79</v>
      </c>
      <c r="C5" s="105" t="s">
        <v>72</v>
      </c>
      <c r="D5" s="11"/>
      <c r="E5" s="11"/>
      <c r="F5" s="11"/>
    </row>
    <row r="6" spans="1:6" x14ac:dyDescent="0.25">
      <c r="A6" s="11"/>
      <c r="B6" s="11"/>
      <c r="C6" s="11"/>
      <c r="D6" s="11"/>
      <c r="E6" s="11"/>
      <c r="F6" s="11"/>
    </row>
    <row r="7" spans="1:6" x14ac:dyDescent="0.25">
      <c r="A7" s="44" t="s">
        <v>0</v>
      </c>
      <c r="B7" s="45" t="s">
        <v>1</v>
      </c>
      <c r="C7" s="44" t="s">
        <v>2</v>
      </c>
      <c r="D7" s="44" t="s">
        <v>3</v>
      </c>
      <c r="E7" s="11"/>
      <c r="F7" s="11"/>
    </row>
    <row r="8" spans="1:6" x14ac:dyDescent="0.25">
      <c r="A8" s="21" t="s">
        <v>4</v>
      </c>
      <c r="B8" s="22" t="s">
        <v>54</v>
      </c>
      <c r="C8" s="25">
        <v>74200</v>
      </c>
      <c r="D8" s="95">
        <v>0</v>
      </c>
      <c r="E8" s="11"/>
      <c r="F8" s="11"/>
    </row>
    <row r="9" spans="1:6" x14ac:dyDescent="0.25">
      <c r="A9" s="21" t="s">
        <v>5</v>
      </c>
      <c r="B9" s="26" t="s">
        <v>56</v>
      </c>
      <c r="C9" s="25">
        <v>0</v>
      </c>
      <c r="D9" s="96">
        <v>0</v>
      </c>
      <c r="E9" s="11"/>
      <c r="F9" s="11"/>
    </row>
    <row r="10" spans="1:6" x14ac:dyDescent="0.25">
      <c r="A10" s="21" t="s">
        <v>6</v>
      </c>
      <c r="B10" s="28" t="s">
        <v>7</v>
      </c>
      <c r="C10" s="29">
        <v>0</v>
      </c>
      <c r="D10" s="97">
        <v>5902</v>
      </c>
      <c r="E10" s="11"/>
      <c r="F10" s="11"/>
    </row>
    <row r="11" spans="1:6" x14ac:dyDescent="0.25">
      <c r="A11" s="21" t="s">
        <v>8</v>
      </c>
      <c r="B11" s="22" t="s">
        <v>33</v>
      </c>
      <c r="C11" s="29">
        <v>0</v>
      </c>
      <c r="D11" s="97">
        <v>15000</v>
      </c>
      <c r="E11" s="11"/>
      <c r="F11" s="11"/>
    </row>
    <row r="12" spans="1:6" x14ac:dyDescent="0.25">
      <c r="A12" s="21" t="s">
        <v>9</v>
      </c>
      <c r="B12" s="22" t="s">
        <v>62</v>
      </c>
      <c r="C12" s="29">
        <v>0</v>
      </c>
      <c r="D12" s="97">
        <v>20000</v>
      </c>
      <c r="E12" s="11"/>
      <c r="F12" s="11"/>
    </row>
    <row r="13" spans="1:6" x14ac:dyDescent="0.25">
      <c r="A13" s="21" t="s">
        <v>10</v>
      </c>
      <c r="B13" s="22" t="s">
        <v>13</v>
      </c>
      <c r="C13" s="29">
        <v>0</v>
      </c>
      <c r="D13" s="97">
        <v>23407</v>
      </c>
      <c r="E13" s="11"/>
      <c r="F13" s="11"/>
    </row>
    <row r="14" spans="1:6" x14ac:dyDescent="0.25">
      <c r="A14" s="21" t="s">
        <v>11</v>
      </c>
      <c r="B14" s="26" t="s">
        <v>15</v>
      </c>
      <c r="C14" s="29">
        <v>0</v>
      </c>
      <c r="D14" s="97">
        <v>30957</v>
      </c>
      <c r="E14" s="11"/>
      <c r="F14" s="11"/>
    </row>
    <row r="15" spans="1:6" x14ac:dyDescent="0.25">
      <c r="A15" s="21" t="s">
        <v>12</v>
      </c>
      <c r="B15" s="26" t="s">
        <v>52</v>
      </c>
      <c r="C15" s="29">
        <v>0</v>
      </c>
      <c r="D15" s="97">
        <v>12960</v>
      </c>
      <c r="E15" s="11"/>
      <c r="F15" s="11"/>
    </row>
    <row r="16" spans="1:6" x14ac:dyDescent="0.25">
      <c r="A16" s="21" t="s">
        <v>14</v>
      </c>
      <c r="B16" s="26" t="s">
        <v>18</v>
      </c>
      <c r="C16" s="29">
        <v>0</v>
      </c>
      <c r="D16" s="97">
        <v>0</v>
      </c>
      <c r="E16" s="11"/>
      <c r="F16" s="11"/>
    </row>
    <row r="17" spans="1:6" x14ac:dyDescent="0.25">
      <c r="A17" s="21" t="s">
        <v>16</v>
      </c>
      <c r="B17" s="26" t="s">
        <v>19</v>
      </c>
      <c r="C17" s="29">
        <v>0</v>
      </c>
      <c r="D17" s="97">
        <v>0</v>
      </c>
      <c r="E17" s="11"/>
      <c r="F17" s="11"/>
    </row>
    <row r="18" spans="1:6" x14ac:dyDescent="0.25">
      <c r="A18" s="87" t="s">
        <v>17</v>
      </c>
      <c r="B18" s="26" t="s">
        <v>45</v>
      </c>
      <c r="C18" s="29">
        <v>0</v>
      </c>
      <c r="D18" s="97">
        <v>650</v>
      </c>
      <c r="E18" s="11"/>
      <c r="F18" s="11"/>
    </row>
    <row r="19" spans="1:6" x14ac:dyDescent="0.25">
      <c r="A19" s="87" t="s">
        <v>66</v>
      </c>
      <c r="B19" s="26" t="s">
        <v>67</v>
      </c>
      <c r="C19" s="29">
        <v>0</v>
      </c>
      <c r="D19" s="97">
        <v>0</v>
      </c>
      <c r="E19" s="11"/>
      <c r="F19" s="11"/>
    </row>
    <row r="20" spans="1:6" x14ac:dyDescent="0.25">
      <c r="A20" s="46"/>
      <c r="B20" s="47" t="s">
        <v>57</v>
      </c>
      <c r="C20" s="94">
        <f>SUM(C8:C19)</f>
        <v>74200</v>
      </c>
      <c r="D20" s="94">
        <f>SUM(D8:D19)</f>
        <v>108876</v>
      </c>
      <c r="E20" s="11"/>
      <c r="F20" s="11"/>
    </row>
    <row r="21" spans="1:6" x14ac:dyDescent="0.25">
      <c r="A21" s="48"/>
      <c r="B21" s="49"/>
      <c r="C21" s="50"/>
      <c r="D21" s="50"/>
      <c r="E21" s="11"/>
      <c r="F21" s="11"/>
    </row>
    <row r="22" spans="1:6" x14ac:dyDescent="0.25">
      <c r="A22" s="11"/>
      <c r="B22" s="11"/>
      <c r="C22" s="11"/>
      <c r="D22" s="11"/>
      <c r="E22" s="11"/>
      <c r="F22" s="11"/>
    </row>
    <row r="23" spans="1:6" x14ac:dyDescent="0.25">
      <c r="A23" s="11"/>
      <c r="B23" s="51" t="s">
        <v>78</v>
      </c>
      <c r="C23" s="73">
        <f>C20-D20</f>
        <v>-34676</v>
      </c>
      <c r="D23" s="11"/>
      <c r="E23" s="11"/>
      <c r="F23" s="11"/>
    </row>
    <row r="24" spans="1:6" x14ac:dyDescent="0.25">
      <c r="A24" s="11"/>
      <c r="B24" s="11"/>
      <c r="C24" s="11"/>
      <c r="D24" s="11"/>
      <c r="E24" s="11"/>
      <c r="F24" s="11"/>
    </row>
    <row r="25" spans="1:6" x14ac:dyDescent="0.25">
      <c r="A25" s="11"/>
      <c r="B25" s="11"/>
      <c r="C25" s="11"/>
      <c r="D25" s="11"/>
      <c r="E25" s="11"/>
      <c r="F25" s="11"/>
    </row>
    <row r="26" spans="1:6" x14ac:dyDescent="0.25">
      <c r="A26" s="11"/>
      <c r="B26" s="11"/>
      <c r="C26" s="11"/>
      <c r="D26" s="11"/>
      <c r="E26" s="11"/>
      <c r="F26" s="11"/>
    </row>
    <row r="27" spans="1:6" x14ac:dyDescent="0.25">
      <c r="A27" s="11"/>
      <c r="B27" s="56" t="s">
        <v>27</v>
      </c>
      <c r="C27" s="11"/>
      <c r="D27" s="11"/>
      <c r="E27" s="11"/>
      <c r="F27" s="11"/>
    </row>
    <row r="28" spans="1:6" x14ac:dyDescent="0.25">
      <c r="A28" s="11"/>
      <c r="B28" s="11"/>
      <c r="C28" s="11"/>
      <c r="D28" s="11"/>
      <c r="E28" s="11"/>
      <c r="F28" s="11"/>
    </row>
    <row r="29" spans="1:6" x14ac:dyDescent="0.25">
      <c r="A29" s="57" t="s">
        <v>76</v>
      </c>
      <c r="B29" s="58"/>
      <c r="C29" s="54"/>
      <c r="D29" s="90">
        <v>218327</v>
      </c>
      <c r="E29" s="11"/>
      <c r="F29" s="11"/>
    </row>
    <row r="30" spans="1:6" x14ac:dyDescent="0.25">
      <c r="A30" s="57" t="s">
        <v>84</v>
      </c>
      <c r="B30" s="58"/>
      <c r="C30" s="54"/>
      <c r="D30" s="90">
        <f>C20</f>
        <v>74200</v>
      </c>
      <c r="E30" s="11"/>
      <c r="F30" s="11"/>
    </row>
    <row r="31" spans="1:6" x14ac:dyDescent="0.25">
      <c r="A31" s="57" t="s">
        <v>85</v>
      </c>
      <c r="B31" s="58"/>
      <c r="C31" s="54"/>
      <c r="D31" s="90">
        <f>D20</f>
        <v>108876</v>
      </c>
      <c r="E31" s="11"/>
      <c r="F31" s="11"/>
    </row>
    <row r="32" spans="1:6" x14ac:dyDescent="0.25">
      <c r="A32" s="57" t="s">
        <v>27</v>
      </c>
      <c r="B32" s="58"/>
      <c r="C32" s="54"/>
      <c r="D32" s="90">
        <v>-313</v>
      </c>
      <c r="E32" s="11"/>
      <c r="F32" s="11"/>
    </row>
    <row r="33" spans="1:6" x14ac:dyDescent="0.25">
      <c r="A33" s="57" t="s">
        <v>89</v>
      </c>
      <c r="B33" s="58"/>
      <c r="C33" s="54"/>
      <c r="D33" s="90">
        <f>D29+D30-D31-D32</f>
        <v>183964</v>
      </c>
      <c r="E33" s="11"/>
      <c r="F33" s="11"/>
    </row>
    <row r="34" spans="1:6" x14ac:dyDescent="0.25">
      <c r="A34" s="60" t="s">
        <v>90</v>
      </c>
      <c r="B34" s="61"/>
      <c r="C34" s="55"/>
      <c r="D34" s="91">
        <f>D33+D32</f>
        <v>183651</v>
      </c>
      <c r="E34" s="11"/>
      <c r="F34" s="11"/>
    </row>
    <row r="35" spans="1:6" x14ac:dyDescent="0.25">
      <c r="A35" s="11"/>
      <c r="B35" s="11"/>
      <c r="C35" s="11"/>
      <c r="D35" s="11"/>
      <c r="E35" s="11"/>
      <c r="F35" s="11"/>
    </row>
    <row r="36" spans="1:6" x14ac:dyDescent="0.25">
      <c r="A36" s="11"/>
      <c r="B36" s="11"/>
      <c r="C36" s="11"/>
      <c r="D36" s="11"/>
      <c r="E36" s="11"/>
      <c r="F36" s="11"/>
    </row>
    <row r="37" spans="1:6" x14ac:dyDescent="0.25">
      <c r="A37" s="11"/>
      <c r="B37" s="11"/>
      <c r="C37" s="11"/>
      <c r="D37" s="11"/>
      <c r="E37" s="11"/>
      <c r="F37" s="11"/>
    </row>
    <row r="38" spans="1:6" x14ac:dyDescent="0.25">
      <c r="A38" s="11"/>
      <c r="B38" s="11"/>
      <c r="C38" s="11"/>
      <c r="D38" s="11"/>
      <c r="E38" s="11"/>
      <c r="F38" s="11"/>
    </row>
    <row r="39" spans="1:6" x14ac:dyDescent="0.25">
      <c r="A39" s="11"/>
      <c r="B39" s="11"/>
      <c r="C39" s="11"/>
      <c r="D39" s="11"/>
      <c r="E39" s="11"/>
      <c r="F39" s="11"/>
    </row>
    <row r="40" spans="1:6" x14ac:dyDescent="0.25">
      <c r="A40" s="11"/>
      <c r="B40" s="11"/>
      <c r="C40" s="11"/>
      <c r="D40" s="11"/>
      <c r="E40" s="11"/>
      <c r="F40" s="11"/>
    </row>
    <row r="41" spans="1:6" x14ac:dyDescent="0.25">
      <c r="A41" s="11"/>
      <c r="B41" s="11"/>
      <c r="C41" s="11"/>
      <c r="D41" s="11"/>
      <c r="E41" s="11"/>
      <c r="F41" s="11"/>
    </row>
    <row r="42" spans="1:6" x14ac:dyDescent="0.25">
      <c r="A42" s="11"/>
      <c r="B42" s="11"/>
      <c r="C42" s="11"/>
      <c r="D42" s="11"/>
      <c r="E42" s="11"/>
      <c r="F42" s="11"/>
    </row>
    <row r="43" spans="1:6" x14ac:dyDescent="0.25">
      <c r="A43" s="11"/>
      <c r="B43" s="11"/>
      <c r="C43" s="11"/>
      <c r="D43" s="11"/>
      <c r="E43" s="11"/>
      <c r="F43" s="11"/>
    </row>
    <row r="44" spans="1:6" x14ac:dyDescent="0.25">
      <c r="A44" s="11"/>
      <c r="B44" s="11"/>
      <c r="C44" s="11"/>
      <c r="D44" s="11"/>
      <c r="E44" s="11"/>
      <c r="F44" s="11"/>
    </row>
    <row r="45" spans="1:6" x14ac:dyDescent="0.25">
      <c r="A45" s="11"/>
      <c r="B45" s="11"/>
      <c r="C45" s="11"/>
      <c r="D45" s="11"/>
      <c r="E45" s="11"/>
      <c r="F45" s="11"/>
    </row>
    <row r="46" spans="1:6" x14ac:dyDescent="0.25">
      <c r="A46" s="11"/>
      <c r="B46" s="11"/>
      <c r="C46" s="11"/>
      <c r="D46" s="11"/>
      <c r="E46" s="11"/>
      <c r="F46" s="11"/>
    </row>
    <row r="47" spans="1:6" x14ac:dyDescent="0.25">
      <c r="A47" s="11"/>
      <c r="B47" s="11" t="s">
        <v>77</v>
      </c>
      <c r="C47" s="11" t="s">
        <v>26</v>
      </c>
      <c r="D47" s="11"/>
      <c r="E47" s="11"/>
      <c r="F47" s="11"/>
    </row>
    <row r="48" spans="1:6" x14ac:dyDescent="0.25">
      <c r="A48" s="11"/>
      <c r="B48" s="11"/>
      <c r="C48" s="11"/>
      <c r="D48" s="11"/>
      <c r="E48" s="11"/>
      <c r="F48" s="11"/>
    </row>
    <row r="49" spans="1:6" x14ac:dyDescent="0.25">
      <c r="A49" s="11"/>
      <c r="B49" s="11"/>
      <c r="C49" s="11"/>
      <c r="D49" s="11"/>
      <c r="E49" s="11"/>
      <c r="F49" s="11"/>
    </row>
    <row r="50" spans="1:6" x14ac:dyDescent="0.25">
      <c r="A50" s="11"/>
      <c r="B50" s="11"/>
      <c r="C50" s="11"/>
      <c r="D50" s="11"/>
      <c r="E50" s="11"/>
      <c r="F50" s="11"/>
    </row>
    <row r="51" spans="1:6" x14ac:dyDescent="0.25">
      <c r="A51" s="11"/>
      <c r="B51" s="11"/>
      <c r="C51" s="11"/>
      <c r="D51" s="11"/>
      <c r="E51" s="11"/>
      <c r="F51" s="11"/>
    </row>
    <row r="52" spans="1:6" x14ac:dyDescent="0.25">
      <c r="A52" s="11"/>
      <c r="B52" s="11"/>
      <c r="C52" s="11"/>
      <c r="D52" s="11"/>
      <c r="E52" s="11"/>
      <c r="F52" s="11"/>
    </row>
    <row r="53" spans="1:6" x14ac:dyDescent="0.25">
      <c r="A53" s="11"/>
      <c r="B53" s="11"/>
      <c r="C53" s="11"/>
      <c r="D53" s="11"/>
      <c r="E53" s="11"/>
      <c r="F53" s="11"/>
    </row>
    <row r="54" spans="1:6" x14ac:dyDescent="0.25">
      <c r="A54" s="11"/>
      <c r="B54" s="11"/>
      <c r="C54" s="11"/>
      <c r="D54" s="11"/>
      <c r="E54" s="11"/>
      <c r="F54" s="11"/>
    </row>
    <row r="55" spans="1:6" x14ac:dyDescent="0.25">
      <c r="A55" s="11"/>
      <c r="B55" s="11"/>
      <c r="C55" s="11"/>
      <c r="D55" s="11"/>
      <c r="E55" s="11"/>
      <c r="F55" s="11"/>
    </row>
    <row r="56" spans="1:6" x14ac:dyDescent="0.25">
      <c r="A56" s="11"/>
      <c r="B56" s="11"/>
      <c r="C56" s="11"/>
      <c r="D56" s="11"/>
      <c r="E56" s="11"/>
      <c r="F56" s="11"/>
    </row>
    <row r="57" spans="1:6" x14ac:dyDescent="0.25">
      <c r="A57" s="11"/>
      <c r="B57" s="11"/>
      <c r="C57" s="11"/>
      <c r="D57" s="11"/>
      <c r="E57" s="11"/>
      <c r="F57" s="11"/>
    </row>
    <row r="58" spans="1:6" x14ac:dyDescent="0.25">
      <c r="A58" s="11"/>
      <c r="B58" s="11"/>
      <c r="C58" s="11"/>
      <c r="D58" s="11"/>
      <c r="E58" s="11"/>
      <c r="F58" s="11"/>
    </row>
    <row r="59" spans="1:6" x14ac:dyDescent="0.25">
      <c r="A59" s="11"/>
      <c r="B59" s="11"/>
      <c r="C59" s="11"/>
      <c r="D59" s="11"/>
      <c r="E59" s="11"/>
      <c r="F59" s="11"/>
    </row>
    <row r="60" spans="1:6" x14ac:dyDescent="0.25">
      <c r="A60" s="11"/>
      <c r="B60" s="11"/>
      <c r="C60" s="11"/>
      <c r="D60" s="11"/>
      <c r="E60" s="11"/>
      <c r="F60" s="11"/>
    </row>
    <row r="61" spans="1:6" x14ac:dyDescent="0.25">
      <c r="A61" s="11"/>
      <c r="B61" s="11"/>
      <c r="C61" s="11"/>
      <c r="D61" s="11"/>
      <c r="E61" s="11"/>
      <c r="F61" s="11"/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="115" zoomScaleNormal="115" workbookViewId="0">
      <selection activeCell="D21" sqref="D21:F21"/>
    </sheetView>
  </sheetViews>
  <sheetFormatPr defaultRowHeight="15" x14ac:dyDescent="0.25"/>
  <cols>
    <col min="2" max="2" width="54.5703125" customWidth="1"/>
    <col min="3" max="3" width="14.42578125" customWidth="1"/>
    <col min="4" max="4" width="16.28515625" customWidth="1"/>
    <col min="5" max="5" width="16.7109375" customWidth="1"/>
    <col min="6" max="6" width="16.5703125" customWidth="1"/>
    <col min="7" max="7" width="13.140625" customWidth="1"/>
    <col min="8" max="8" width="13" customWidth="1"/>
  </cols>
  <sheetData>
    <row r="1" spans="1:11" x14ac:dyDescent="0.25">
      <c r="A1" s="139" t="s">
        <v>28</v>
      </c>
      <c r="B1" s="13"/>
      <c r="C1" s="13"/>
      <c r="D1" s="13"/>
      <c r="E1" s="14"/>
      <c r="F1" s="14"/>
      <c r="G1" s="14"/>
      <c r="H1" s="14"/>
    </row>
    <row r="2" spans="1:11" x14ac:dyDescent="0.25">
      <c r="A2" s="12"/>
      <c r="B2" s="13"/>
      <c r="C2" s="13"/>
      <c r="D2" s="13"/>
      <c r="E2" s="14"/>
      <c r="F2" s="14"/>
      <c r="G2" s="14"/>
      <c r="H2" s="14"/>
    </row>
    <row r="3" spans="1:11" x14ac:dyDescent="0.25">
      <c r="A3" s="12"/>
      <c r="B3" s="13"/>
      <c r="C3" s="13"/>
      <c r="D3" s="13"/>
      <c r="E3" s="14"/>
      <c r="F3" s="14"/>
      <c r="G3" s="14"/>
      <c r="H3" s="14"/>
    </row>
    <row r="4" spans="1:11" x14ac:dyDescent="0.25">
      <c r="A4" s="41"/>
      <c r="B4" s="13"/>
      <c r="C4" s="13"/>
      <c r="D4" s="13"/>
      <c r="E4" s="14"/>
      <c r="F4" s="14"/>
      <c r="G4" s="14"/>
      <c r="H4" s="14"/>
    </row>
    <row r="5" spans="1:11" x14ac:dyDescent="0.25">
      <c r="A5" s="41"/>
      <c r="B5" s="42" t="s">
        <v>83</v>
      </c>
      <c r="C5" s="42" t="s">
        <v>72</v>
      </c>
      <c r="D5" s="13"/>
      <c r="E5" s="13" t="s">
        <v>64</v>
      </c>
      <c r="F5" s="14"/>
      <c r="G5" s="14"/>
      <c r="H5" s="14"/>
    </row>
    <row r="6" spans="1:11" x14ac:dyDescent="0.25">
      <c r="A6" s="15"/>
      <c r="B6" s="16"/>
      <c r="C6" s="14"/>
      <c r="D6" s="14"/>
      <c r="E6" s="14"/>
      <c r="F6" s="14"/>
      <c r="G6" s="14"/>
      <c r="H6" s="14"/>
    </row>
    <row r="7" spans="1:11" ht="26.25" x14ac:dyDescent="0.25">
      <c r="A7" s="17" t="s">
        <v>32</v>
      </c>
      <c r="B7" s="18" t="s">
        <v>1</v>
      </c>
      <c r="C7" s="19" t="s">
        <v>50</v>
      </c>
      <c r="D7" s="20" t="s">
        <v>51</v>
      </c>
      <c r="E7" s="78" t="s">
        <v>2</v>
      </c>
      <c r="F7" s="98" t="s">
        <v>3</v>
      </c>
      <c r="G7" s="80"/>
      <c r="H7" s="81"/>
      <c r="I7" s="82"/>
      <c r="J7" s="82"/>
      <c r="K7" s="82"/>
    </row>
    <row r="8" spans="1:11" ht="18.600000000000001" customHeight="1" x14ac:dyDescent="0.25">
      <c r="A8" s="21" t="s">
        <v>4</v>
      </c>
      <c r="B8" s="22" t="s">
        <v>54</v>
      </c>
      <c r="C8" s="23">
        <v>64000</v>
      </c>
      <c r="D8" s="24">
        <v>0</v>
      </c>
      <c r="E8" s="25">
        <v>74200</v>
      </c>
      <c r="F8" s="96">
        <v>0</v>
      </c>
      <c r="G8" s="83"/>
      <c r="H8" s="38"/>
      <c r="I8" s="82"/>
      <c r="J8" s="82"/>
      <c r="K8" s="82"/>
    </row>
    <row r="9" spans="1:11" ht="16.899999999999999" customHeight="1" x14ac:dyDescent="0.25">
      <c r="A9" s="21" t="s">
        <v>5</v>
      </c>
      <c r="B9" s="26" t="s">
        <v>53</v>
      </c>
      <c r="C9" s="23">
        <v>0</v>
      </c>
      <c r="D9" s="24">
        <v>5000</v>
      </c>
      <c r="E9" s="25">
        <v>0</v>
      </c>
      <c r="F9" s="96">
        <v>0</v>
      </c>
      <c r="G9" s="84"/>
      <c r="H9" s="85"/>
      <c r="I9" s="82"/>
      <c r="J9" s="82"/>
      <c r="K9" s="82"/>
    </row>
    <row r="10" spans="1:11" ht="16.899999999999999" customHeight="1" x14ac:dyDescent="0.25">
      <c r="A10" s="21" t="s">
        <v>6</v>
      </c>
      <c r="B10" s="28" t="s">
        <v>7</v>
      </c>
      <c r="C10" s="23">
        <v>0</v>
      </c>
      <c r="D10" s="24">
        <v>8000</v>
      </c>
      <c r="E10" s="29">
        <v>0</v>
      </c>
      <c r="F10" s="97">
        <v>5902</v>
      </c>
      <c r="G10" s="86"/>
      <c r="H10" s="38"/>
      <c r="I10" s="82"/>
      <c r="J10" s="82"/>
      <c r="K10" s="82"/>
    </row>
    <row r="11" spans="1:11" ht="16.899999999999999" customHeight="1" x14ac:dyDescent="0.25">
      <c r="A11" s="21" t="s">
        <v>8</v>
      </c>
      <c r="B11" s="22" t="s">
        <v>33</v>
      </c>
      <c r="C11" s="23">
        <v>0</v>
      </c>
      <c r="D11" s="24">
        <v>15000</v>
      </c>
      <c r="E11" s="29">
        <v>0</v>
      </c>
      <c r="F11" s="97">
        <v>15000</v>
      </c>
      <c r="G11" s="83"/>
      <c r="H11" s="38"/>
      <c r="I11" s="82"/>
      <c r="J11" s="82"/>
      <c r="K11" s="82"/>
    </row>
    <row r="12" spans="1:11" ht="16.899999999999999" customHeight="1" x14ac:dyDescent="0.25">
      <c r="A12" s="21" t="s">
        <v>9</v>
      </c>
      <c r="B12" s="22" t="s">
        <v>63</v>
      </c>
      <c r="C12" s="23">
        <v>0</v>
      </c>
      <c r="D12" s="24">
        <v>10000</v>
      </c>
      <c r="E12" s="29">
        <v>0</v>
      </c>
      <c r="F12" s="97">
        <v>20000</v>
      </c>
      <c r="G12" s="83"/>
      <c r="H12" s="38"/>
      <c r="I12" s="82"/>
      <c r="J12" s="82"/>
      <c r="K12" s="82"/>
    </row>
    <row r="13" spans="1:11" ht="16.899999999999999" customHeight="1" x14ac:dyDescent="0.25">
      <c r="A13" s="21" t="s">
        <v>10</v>
      </c>
      <c r="B13" s="22" t="s">
        <v>13</v>
      </c>
      <c r="C13" s="23">
        <v>0</v>
      </c>
      <c r="D13" s="24">
        <v>10000</v>
      </c>
      <c r="E13" s="29">
        <v>0</v>
      </c>
      <c r="F13" s="97">
        <v>23407</v>
      </c>
      <c r="G13" s="83"/>
      <c r="H13" s="38"/>
      <c r="I13" s="82"/>
      <c r="J13" s="82"/>
      <c r="K13" s="82"/>
    </row>
    <row r="14" spans="1:11" ht="16.899999999999999" customHeight="1" x14ac:dyDescent="0.25">
      <c r="A14" s="21" t="s">
        <v>11</v>
      </c>
      <c r="B14" s="26" t="s">
        <v>15</v>
      </c>
      <c r="C14" s="23">
        <v>0</v>
      </c>
      <c r="D14" s="24">
        <f>C8*0.2</f>
        <v>12800</v>
      </c>
      <c r="E14" s="29">
        <v>0</v>
      </c>
      <c r="F14" s="97">
        <v>30957</v>
      </c>
      <c r="G14" s="83"/>
      <c r="H14" s="38"/>
      <c r="I14" s="82"/>
      <c r="J14" s="82"/>
      <c r="K14" s="82"/>
    </row>
    <row r="15" spans="1:11" ht="16.899999999999999" customHeight="1" x14ac:dyDescent="0.25">
      <c r="A15" s="21" t="s">
        <v>12</v>
      </c>
      <c r="B15" s="26" t="s">
        <v>52</v>
      </c>
      <c r="C15" s="23">
        <v>0</v>
      </c>
      <c r="D15" s="24">
        <v>12000</v>
      </c>
      <c r="E15" s="29">
        <v>0</v>
      </c>
      <c r="F15" s="97">
        <v>12960</v>
      </c>
      <c r="G15" s="83"/>
      <c r="H15" s="38"/>
      <c r="I15" s="82"/>
      <c r="J15" s="82"/>
      <c r="K15" s="82"/>
    </row>
    <row r="16" spans="1:11" ht="16.899999999999999" customHeight="1" x14ac:dyDescent="0.25">
      <c r="A16" s="21" t="s">
        <v>14</v>
      </c>
      <c r="B16" s="26" t="s">
        <v>18</v>
      </c>
      <c r="C16" s="23">
        <v>0</v>
      </c>
      <c r="D16" s="24">
        <v>0</v>
      </c>
      <c r="E16" s="29">
        <v>0</v>
      </c>
      <c r="F16" s="97">
        <v>0</v>
      </c>
      <c r="G16" s="83"/>
      <c r="H16" s="38"/>
      <c r="I16" s="82"/>
      <c r="J16" s="82"/>
      <c r="K16" s="82"/>
    </row>
    <row r="17" spans="1:11" ht="16.149999999999999" customHeight="1" x14ac:dyDescent="0.25">
      <c r="A17" s="21" t="s">
        <v>16</v>
      </c>
      <c r="B17" s="26" t="s">
        <v>19</v>
      </c>
      <c r="C17" s="23">
        <v>0</v>
      </c>
      <c r="D17" s="24">
        <v>0</v>
      </c>
      <c r="E17" s="29">
        <v>0</v>
      </c>
      <c r="F17" s="97">
        <v>0</v>
      </c>
      <c r="G17" s="83"/>
      <c r="H17" s="38"/>
      <c r="I17" s="82"/>
      <c r="J17" s="82"/>
      <c r="K17" s="82"/>
    </row>
    <row r="18" spans="1:11" ht="16.899999999999999" customHeight="1" x14ac:dyDescent="0.25">
      <c r="A18" s="30" t="s">
        <v>17</v>
      </c>
      <c r="B18" s="26" t="s">
        <v>45</v>
      </c>
      <c r="C18" s="24">
        <v>0</v>
      </c>
      <c r="D18" s="24">
        <v>10000</v>
      </c>
      <c r="E18" s="29">
        <v>0</v>
      </c>
      <c r="F18" s="99">
        <v>650</v>
      </c>
      <c r="G18" s="83"/>
      <c r="H18" s="38"/>
      <c r="I18" s="82"/>
      <c r="J18" s="82"/>
      <c r="K18" s="82"/>
    </row>
    <row r="19" spans="1:11" ht="16.899999999999999" customHeight="1" x14ac:dyDescent="0.25">
      <c r="A19" s="31"/>
      <c r="B19" s="32" t="s">
        <v>55</v>
      </c>
      <c r="C19" s="33">
        <f>SUM(C8:C18)</f>
        <v>64000</v>
      </c>
      <c r="D19" s="34">
        <f>SUM(D8:D18)</f>
        <v>82800</v>
      </c>
      <c r="E19" s="79">
        <f>SUM(E8:E18)</f>
        <v>74200</v>
      </c>
      <c r="F19" s="79">
        <f>SUM(F8:F18)</f>
        <v>108876</v>
      </c>
      <c r="G19" s="83"/>
      <c r="H19" s="38"/>
      <c r="I19" s="82"/>
      <c r="J19" s="82"/>
      <c r="K19" s="82"/>
    </row>
    <row r="20" spans="1:11" ht="16.899999999999999" customHeight="1" x14ac:dyDescent="0.25">
      <c r="A20" s="14"/>
      <c r="B20" s="14"/>
      <c r="C20" s="14"/>
      <c r="D20" s="14"/>
      <c r="E20" s="35"/>
      <c r="F20" s="35"/>
      <c r="G20" s="38"/>
      <c r="H20" s="14"/>
    </row>
    <row r="21" spans="1:11" ht="16.899999999999999" customHeight="1" x14ac:dyDescent="0.25">
      <c r="A21" s="14"/>
      <c r="B21" s="14"/>
      <c r="C21" s="14"/>
      <c r="D21" s="36" t="s">
        <v>104</v>
      </c>
      <c r="E21" s="27"/>
      <c r="F21" s="37">
        <f>'Předpoklad výběru čl. příspěvků'!C27</f>
        <v>35799</v>
      </c>
      <c r="G21" s="38"/>
      <c r="H21" s="14"/>
    </row>
    <row r="22" spans="1:11" ht="16.899999999999999" customHeight="1" x14ac:dyDescent="0.25">
      <c r="A22" s="14"/>
      <c r="B22" s="14"/>
      <c r="C22" s="14"/>
      <c r="D22" s="36"/>
      <c r="E22" s="27"/>
      <c r="F22" s="27"/>
      <c r="G22" s="38"/>
      <c r="H22" s="14"/>
    </row>
    <row r="23" spans="1:11" ht="16.899999999999999" customHeight="1" x14ac:dyDescent="0.25">
      <c r="A23" s="14"/>
      <c r="B23" s="14"/>
      <c r="C23" s="14"/>
      <c r="D23" s="36"/>
      <c r="E23" s="37"/>
      <c r="F23" s="35"/>
      <c r="G23" s="38"/>
      <c r="H23" s="14"/>
    </row>
    <row r="24" spans="1:11" ht="16.899999999999999" customHeight="1" x14ac:dyDescent="0.25">
      <c r="A24" s="14"/>
      <c r="B24" s="14"/>
      <c r="C24" s="14"/>
      <c r="D24" s="36"/>
      <c r="E24" s="37"/>
      <c r="F24" s="35"/>
      <c r="G24" s="38"/>
      <c r="H24" s="14"/>
    </row>
    <row r="25" spans="1:11" ht="16.899999999999999" customHeight="1" x14ac:dyDescent="0.25">
      <c r="A25" s="14"/>
      <c r="B25" s="14"/>
      <c r="C25" s="14"/>
      <c r="D25" s="36"/>
      <c r="E25" s="37"/>
      <c r="F25" s="35"/>
      <c r="G25" s="38"/>
      <c r="H25" s="14"/>
    </row>
    <row r="26" spans="1:11" ht="16.899999999999999" customHeight="1" x14ac:dyDescent="0.25">
      <c r="A26" s="13"/>
      <c r="B26" s="13"/>
      <c r="C26" s="14"/>
      <c r="D26" s="36"/>
      <c r="E26" s="37"/>
      <c r="F26" s="37"/>
      <c r="G26" s="38"/>
      <c r="H26" s="14"/>
    </row>
    <row r="27" spans="1:11" x14ac:dyDescent="0.25">
      <c r="A27" s="13"/>
      <c r="B27" s="39">
        <v>44817</v>
      </c>
      <c r="C27" s="14"/>
      <c r="D27" s="36"/>
      <c r="E27" s="40"/>
      <c r="F27" s="40"/>
      <c r="G27" s="14"/>
      <c r="H27" s="14"/>
    </row>
    <row r="28" spans="1:11" x14ac:dyDescent="0.25">
      <c r="A28" s="14"/>
      <c r="B28" s="14" t="s">
        <v>26</v>
      </c>
      <c r="C28" s="14"/>
      <c r="D28" s="11"/>
      <c r="E28" s="40"/>
      <c r="F28" s="40"/>
      <c r="G28" s="14"/>
      <c r="H28" s="14"/>
    </row>
    <row r="29" spans="1:11" x14ac:dyDescent="0.25">
      <c r="A29" s="1"/>
      <c r="B29" s="1"/>
      <c r="C29" s="2"/>
      <c r="D29" s="4"/>
      <c r="E29" s="5"/>
      <c r="F29" s="2"/>
      <c r="G29" s="2"/>
      <c r="H29" s="2"/>
    </row>
    <row r="30" spans="1:11" x14ac:dyDescent="0.25">
      <c r="A30" s="1"/>
      <c r="B30" s="3"/>
      <c r="C30" s="2"/>
      <c r="D30" s="2"/>
      <c r="E30" s="2"/>
      <c r="F30" s="2"/>
      <c r="G30" s="2"/>
      <c r="H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</row>
  </sheetData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115" zoomScaleNormal="115" workbookViewId="0"/>
  </sheetViews>
  <sheetFormatPr defaultRowHeight="15" x14ac:dyDescent="0.25"/>
  <cols>
    <col min="5" max="5" width="15.140625" customWidth="1"/>
  </cols>
  <sheetData>
    <row r="1" spans="1:11" x14ac:dyDescent="0.25">
      <c r="A1" s="139" t="s">
        <v>28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11"/>
      <c r="B2" s="62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5">
      <c r="A3" s="11"/>
      <c r="B3" s="62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5">
      <c r="A4" s="11"/>
      <c r="B4" s="63"/>
      <c r="C4" s="11"/>
      <c r="D4" s="11"/>
      <c r="E4" s="11"/>
      <c r="F4" s="11"/>
      <c r="G4" s="11"/>
      <c r="H4" s="11"/>
      <c r="I4" s="11"/>
      <c r="J4" s="11"/>
      <c r="K4" s="11"/>
    </row>
    <row r="5" spans="1:11" x14ac:dyDescent="0.25">
      <c r="A5" s="11"/>
      <c r="B5" s="63"/>
      <c r="C5" s="11"/>
      <c r="D5" s="11"/>
      <c r="E5" s="11"/>
      <c r="F5" s="11"/>
      <c r="G5" s="11"/>
      <c r="H5" s="11"/>
      <c r="I5" s="11"/>
      <c r="J5" s="11"/>
      <c r="K5" s="11"/>
    </row>
    <row r="6" spans="1:11" x14ac:dyDescent="0.25">
      <c r="A6" s="11"/>
      <c r="B6" s="63"/>
      <c r="C6" s="11"/>
      <c r="D6" s="11"/>
      <c r="E6" s="11"/>
      <c r="F6" s="11"/>
      <c r="G6" s="11"/>
      <c r="H6" s="11"/>
      <c r="I6" s="11"/>
      <c r="J6" s="11"/>
      <c r="K6" s="11"/>
    </row>
    <row r="7" spans="1:11" x14ac:dyDescent="0.25">
      <c r="A7" s="11"/>
      <c r="B7" s="64" t="s">
        <v>43</v>
      </c>
      <c r="C7" s="11"/>
      <c r="D7" s="11"/>
      <c r="E7" s="11"/>
      <c r="F7" s="11"/>
      <c r="G7" s="11"/>
      <c r="H7" s="11"/>
      <c r="I7" s="11"/>
      <c r="J7" s="11"/>
      <c r="K7" s="11"/>
    </row>
    <row r="8" spans="1:11" x14ac:dyDescent="0.25">
      <c r="A8" s="11"/>
      <c r="B8" s="63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5">
      <c r="A9" s="11"/>
      <c r="B9" s="63"/>
      <c r="C9" s="11"/>
      <c r="D9" s="11"/>
      <c r="E9" s="11"/>
      <c r="F9" s="11"/>
      <c r="G9" s="11"/>
      <c r="H9" s="11"/>
      <c r="I9" s="11"/>
      <c r="J9" s="11"/>
      <c r="K9" s="11"/>
    </row>
    <row r="10" spans="1:11" x14ac:dyDescent="0.25">
      <c r="A10" s="11"/>
      <c r="B10" s="63"/>
      <c r="C10" s="11"/>
      <c r="D10" s="11"/>
      <c r="E10" s="11"/>
      <c r="F10" s="11"/>
      <c r="G10" s="11"/>
      <c r="H10" s="11"/>
      <c r="I10" s="11"/>
      <c r="J10" s="11"/>
      <c r="K10" s="11"/>
    </row>
    <row r="11" spans="1:11" x14ac:dyDescent="0.25">
      <c r="A11" s="11"/>
      <c r="B11" s="63"/>
      <c r="C11" s="11"/>
      <c r="D11" s="11"/>
      <c r="E11" s="11"/>
      <c r="F11" s="11"/>
      <c r="G11" s="11"/>
      <c r="H11" s="11"/>
      <c r="I11" s="11"/>
      <c r="J11" s="11"/>
      <c r="K11" s="11"/>
    </row>
    <row r="12" spans="1:11" x14ac:dyDescent="0.25">
      <c r="A12" s="11"/>
      <c r="B12" s="63" t="s">
        <v>49</v>
      </c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17.45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x14ac:dyDescent="0.25">
      <c r="A14" s="11"/>
      <c r="B14" s="63"/>
      <c r="C14" s="11"/>
      <c r="D14" s="11"/>
      <c r="E14" s="11"/>
      <c r="F14" s="11"/>
      <c r="G14" s="11"/>
      <c r="H14" s="11"/>
      <c r="I14" s="11"/>
      <c r="J14" s="11"/>
      <c r="K14" s="11"/>
    </row>
    <row r="15" spans="1:11" x14ac:dyDescent="0.25">
      <c r="A15" s="11"/>
      <c r="B15" s="63"/>
      <c r="C15" s="11"/>
      <c r="D15" s="11"/>
      <c r="E15" s="11"/>
      <c r="F15" s="11"/>
      <c r="G15" s="11"/>
      <c r="H15" s="11"/>
      <c r="I15" s="11"/>
      <c r="J15" s="11"/>
      <c r="K15" s="11"/>
    </row>
    <row r="16" spans="1:11" x14ac:dyDescent="0.25">
      <c r="A16" s="11"/>
      <c r="B16" s="63" t="s">
        <v>81</v>
      </c>
      <c r="C16" s="11"/>
      <c r="D16" s="11"/>
      <c r="E16" s="11"/>
      <c r="F16" s="11"/>
      <c r="G16" s="11"/>
      <c r="H16" s="11"/>
      <c r="I16" s="11"/>
      <c r="J16" s="11"/>
      <c r="K16" s="11"/>
    </row>
    <row r="17" spans="1:11" x14ac:dyDescent="0.25">
      <c r="A17" s="11"/>
      <c r="B17" s="63"/>
      <c r="C17" s="11"/>
      <c r="D17" s="11"/>
      <c r="E17" s="11"/>
      <c r="F17" s="11"/>
      <c r="G17" s="11"/>
      <c r="H17" s="11"/>
      <c r="I17" s="11"/>
      <c r="J17" s="11"/>
      <c r="K17" s="11"/>
    </row>
    <row r="18" spans="1:11" x14ac:dyDescent="0.25">
      <c r="A18" s="11"/>
      <c r="B18" s="63"/>
      <c r="C18" s="11"/>
      <c r="D18" s="11"/>
      <c r="E18" s="11"/>
      <c r="F18" s="11"/>
      <c r="G18" s="11"/>
      <c r="H18" s="11"/>
      <c r="I18" s="11"/>
      <c r="J18" s="11"/>
      <c r="K18" s="11"/>
    </row>
    <row r="19" spans="1:11" x14ac:dyDescent="0.25">
      <c r="A19" s="11"/>
      <c r="B19" s="62" t="s">
        <v>105</v>
      </c>
      <c r="C19" s="11"/>
      <c r="D19" s="11"/>
      <c r="E19" s="106">
        <v>-313</v>
      </c>
      <c r="F19" s="11"/>
      <c r="G19" s="11"/>
      <c r="H19" s="11"/>
      <c r="I19" s="11"/>
      <c r="J19" s="11"/>
      <c r="K19" s="11"/>
    </row>
    <row r="20" spans="1:11" x14ac:dyDescent="0.25">
      <c r="A20" s="11"/>
      <c r="B20" s="62" t="s">
        <v>82</v>
      </c>
      <c r="C20" s="11"/>
      <c r="D20" s="11"/>
      <c r="E20" s="89">
        <f>'Výroční zpráva'!D33</f>
        <v>183964</v>
      </c>
      <c r="F20" s="11"/>
      <c r="G20" s="11"/>
      <c r="H20" s="11"/>
      <c r="I20" s="11"/>
      <c r="J20" s="11"/>
      <c r="K20" s="11"/>
    </row>
    <row r="21" spans="1:11" x14ac:dyDescent="0.25">
      <c r="A21" s="11"/>
      <c r="B21" s="62"/>
      <c r="C21" s="11"/>
      <c r="D21" s="11"/>
      <c r="E21" s="11"/>
      <c r="F21" s="11"/>
      <c r="G21" s="11"/>
      <c r="H21" s="11"/>
      <c r="I21" s="11"/>
      <c r="J21" s="11"/>
      <c r="K21" s="11"/>
    </row>
    <row r="22" spans="1:11" x14ac:dyDescent="0.25">
      <c r="A22" s="11"/>
      <c r="B22" s="62"/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5">
      <c r="A23" s="11"/>
      <c r="B23" s="62"/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25">
      <c r="A24" s="11"/>
      <c r="B24" s="62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25">
      <c r="A25" s="11"/>
      <c r="B25" s="62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25">
      <c r="A26" s="11"/>
      <c r="B26" s="62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25">
      <c r="A27" s="11"/>
      <c r="B27" s="63" t="s">
        <v>44</v>
      </c>
      <c r="C27" s="11"/>
      <c r="D27" s="11"/>
      <c r="E27" s="11"/>
      <c r="F27" s="11"/>
      <c r="G27" s="11"/>
      <c r="H27" s="11"/>
      <c r="I27" s="11"/>
      <c r="J27" s="11"/>
      <c r="K27" s="11"/>
    </row>
    <row r="28" spans="1:11" x14ac:dyDescent="0.25">
      <c r="A28" s="11"/>
      <c r="B28" s="63" t="s">
        <v>80</v>
      </c>
      <c r="C28" s="11"/>
      <c r="D28" s="11"/>
      <c r="E28" s="11"/>
      <c r="F28" s="11"/>
      <c r="G28" s="11"/>
      <c r="H28" s="11"/>
      <c r="I28" s="11"/>
      <c r="J28" s="11"/>
      <c r="K28" s="11"/>
    </row>
    <row r="29" spans="1:1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"/>
  <sheetViews>
    <sheetView zoomScale="115" zoomScaleNormal="115" workbookViewId="0">
      <selection activeCell="I27" sqref="I27"/>
    </sheetView>
  </sheetViews>
  <sheetFormatPr defaultRowHeight="15" x14ac:dyDescent="0.25"/>
  <cols>
    <col min="2" max="2" width="14.140625" customWidth="1"/>
    <col min="3" max="3" width="12.5703125" customWidth="1"/>
    <col min="4" max="4" width="14.42578125" customWidth="1"/>
    <col min="5" max="5" width="16.140625" customWidth="1"/>
    <col min="6" max="6" width="13.5703125" customWidth="1"/>
    <col min="7" max="7" width="15.5703125" customWidth="1"/>
    <col min="8" max="8" width="10.85546875" customWidth="1"/>
    <col min="9" max="9" width="12.140625" customWidth="1"/>
  </cols>
  <sheetData>
    <row r="1" spans="1:13" x14ac:dyDescent="0.25">
      <c r="A1" s="139" t="s">
        <v>28</v>
      </c>
    </row>
    <row r="3" spans="1:13" ht="20.25" x14ac:dyDescent="0.3">
      <c r="A3" s="11"/>
      <c r="B3" s="109" t="s">
        <v>91</v>
      </c>
      <c r="C3" s="110"/>
      <c r="E3" s="110"/>
      <c r="F3" s="110"/>
      <c r="G3" s="110"/>
      <c r="H3" s="110"/>
    </row>
    <row r="4" spans="1:13" x14ac:dyDescent="0.25">
      <c r="A4" s="11"/>
      <c r="B4" s="145" t="s">
        <v>92</v>
      </c>
      <c r="C4" s="10" t="s">
        <v>93</v>
      </c>
      <c r="D4" s="9"/>
      <c r="E4" s="9"/>
      <c r="F4" s="9"/>
      <c r="G4" s="9" t="s">
        <v>94</v>
      </c>
      <c r="H4" s="144">
        <v>44817</v>
      </c>
    </row>
    <row r="5" spans="1:13" x14ac:dyDescent="0.25">
      <c r="A5" s="11"/>
      <c r="B5" s="9"/>
      <c r="C5" s="9"/>
      <c r="D5" s="9"/>
      <c r="E5" s="9"/>
      <c r="F5" s="9"/>
      <c r="G5" s="9"/>
      <c r="H5" s="11"/>
    </row>
    <row r="6" spans="1:13" x14ac:dyDescent="0.25">
      <c r="B6" s="8" t="s">
        <v>75</v>
      </c>
      <c r="C6" s="11"/>
      <c r="D6" s="11"/>
      <c r="E6" s="11"/>
      <c r="F6" s="11"/>
      <c r="G6" s="9" t="s">
        <v>74</v>
      </c>
      <c r="H6" s="11"/>
    </row>
    <row r="7" spans="1:13" x14ac:dyDescent="0.25">
      <c r="B7" s="10" t="s">
        <v>34</v>
      </c>
      <c r="C7" s="11"/>
      <c r="D7" s="11"/>
      <c r="E7" s="11"/>
      <c r="F7" s="11"/>
      <c r="G7" s="9" t="s">
        <v>71</v>
      </c>
      <c r="H7" s="11"/>
    </row>
    <row r="8" spans="1:13" x14ac:dyDescent="0.25">
      <c r="M8" s="8"/>
    </row>
    <row r="9" spans="1:13" ht="15.75" thickBot="1" x14ac:dyDescent="0.3">
      <c r="D9" s="111" t="s">
        <v>95</v>
      </c>
      <c r="M9" s="10"/>
    </row>
    <row r="10" spans="1:13" ht="33" customHeight="1" thickBot="1" x14ac:dyDescent="0.3">
      <c r="B10" s="112" t="s">
        <v>20</v>
      </c>
      <c r="C10" s="113" t="s">
        <v>96</v>
      </c>
      <c r="D10" s="113" t="s">
        <v>97</v>
      </c>
      <c r="E10" s="114" t="s">
        <v>98</v>
      </c>
      <c r="F10" s="114" t="s">
        <v>99</v>
      </c>
      <c r="G10" s="114" t="s">
        <v>100</v>
      </c>
      <c r="H10" s="140" t="s">
        <v>101</v>
      </c>
      <c r="I10" s="113" t="s">
        <v>102</v>
      </c>
    </row>
    <row r="11" spans="1:13" ht="15.75" thickBot="1" x14ac:dyDescent="0.3">
      <c r="B11" s="115" t="s">
        <v>21</v>
      </c>
      <c r="C11" s="116">
        <v>0</v>
      </c>
      <c r="D11" s="117">
        <v>8400</v>
      </c>
      <c r="E11" s="117">
        <f t="shared" ref="E11:E25" si="0">D11*0.2</f>
        <v>1680</v>
      </c>
      <c r="F11" s="118" t="s">
        <v>31</v>
      </c>
      <c r="G11" s="118">
        <f t="shared" ref="G11:G21" si="1">C11+E11</f>
        <v>1680</v>
      </c>
      <c r="H11" s="141"/>
      <c r="I11" s="119">
        <f>G11-H11</f>
        <v>1680</v>
      </c>
    </row>
    <row r="12" spans="1:13" ht="15.75" thickBot="1" x14ac:dyDescent="0.3">
      <c r="B12" s="120" t="s">
        <v>22</v>
      </c>
      <c r="C12" s="121">
        <v>0</v>
      </c>
      <c r="D12" s="117">
        <v>8400</v>
      </c>
      <c r="E12" s="52">
        <f t="shared" si="0"/>
        <v>1680</v>
      </c>
      <c r="F12" s="53" t="s">
        <v>31</v>
      </c>
      <c r="G12" s="53">
        <f t="shared" si="1"/>
        <v>1680</v>
      </c>
      <c r="H12" s="142"/>
      <c r="I12" s="122">
        <f t="shared" ref="I12:I25" si="2">G12-H12</f>
        <v>1680</v>
      </c>
    </row>
    <row r="13" spans="1:13" ht="15.75" thickBot="1" x14ac:dyDescent="0.3">
      <c r="B13" s="120" t="s">
        <v>23</v>
      </c>
      <c r="C13" s="123">
        <v>0</v>
      </c>
      <c r="D13" s="117">
        <v>8400</v>
      </c>
      <c r="E13" s="52">
        <f>D13*0.2</f>
        <v>1680</v>
      </c>
      <c r="F13" s="53" t="s">
        <v>31</v>
      </c>
      <c r="G13" s="53">
        <f>C13+E13</f>
        <v>1680</v>
      </c>
      <c r="H13" s="142"/>
      <c r="I13" s="122">
        <f>G13-H13</f>
        <v>1680</v>
      </c>
    </row>
    <row r="14" spans="1:13" ht="15.75" thickBot="1" x14ac:dyDescent="0.3">
      <c r="B14" s="120" t="s">
        <v>24</v>
      </c>
      <c r="C14" s="123">
        <v>880</v>
      </c>
      <c r="D14" s="117">
        <v>8400</v>
      </c>
      <c r="E14" s="52">
        <f t="shared" si="0"/>
        <v>1680</v>
      </c>
      <c r="F14" s="53" t="s">
        <v>31</v>
      </c>
      <c r="G14" s="53">
        <f t="shared" si="1"/>
        <v>2560</v>
      </c>
      <c r="H14" s="142"/>
      <c r="I14" s="122">
        <f t="shared" si="2"/>
        <v>2560</v>
      </c>
    </row>
    <row r="15" spans="1:13" ht="15.75" thickBot="1" x14ac:dyDescent="0.3">
      <c r="B15" s="120" t="s">
        <v>29</v>
      </c>
      <c r="C15" s="123">
        <v>1160</v>
      </c>
      <c r="D15" s="117">
        <v>8400</v>
      </c>
      <c r="E15" s="52">
        <f t="shared" si="0"/>
        <v>1680</v>
      </c>
      <c r="F15" s="53" t="s">
        <v>31</v>
      </c>
      <c r="G15" s="53">
        <f t="shared" si="1"/>
        <v>2840</v>
      </c>
      <c r="H15" s="142"/>
      <c r="I15" s="122">
        <f t="shared" si="2"/>
        <v>2840</v>
      </c>
    </row>
    <row r="16" spans="1:13" ht="15.75" thickBot="1" x14ac:dyDescent="0.3">
      <c r="B16" s="120" t="s">
        <v>30</v>
      </c>
      <c r="C16" s="123">
        <v>4546</v>
      </c>
      <c r="D16" s="117">
        <v>8400</v>
      </c>
      <c r="E16" s="52">
        <f t="shared" si="0"/>
        <v>1680</v>
      </c>
      <c r="F16" s="53" t="s">
        <v>31</v>
      </c>
      <c r="G16" s="53">
        <f t="shared" si="1"/>
        <v>6226</v>
      </c>
      <c r="H16" s="142"/>
      <c r="I16" s="122">
        <f t="shared" si="2"/>
        <v>6226</v>
      </c>
    </row>
    <row r="17" spans="1:9" ht="15.75" thickBot="1" x14ac:dyDescent="0.3">
      <c r="B17" s="120" t="s">
        <v>35</v>
      </c>
      <c r="C17" s="123">
        <v>2320</v>
      </c>
      <c r="D17" s="117">
        <v>8400</v>
      </c>
      <c r="E17" s="52">
        <f t="shared" si="0"/>
        <v>1680</v>
      </c>
      <c r="F17" s="53" t="s">
        <v>31</v>
      </c>
      <c r="G17" s="53">
        <f t="shared" si="1"/>
        <v>4000</v>
      </c>
      <c r="H17" s="142"/>
      <c r="I17" s="122">
        <f t="shared" si="2"/>
        <v>4000</v>
      </c>
    </row>
    <row r="18" spans="1:9" ht="15.75" thickBot="1" x14ac:dyDescent="0.3">
      <c r="B18" s="120" t="s">
        <v>36</v>
      </c>
      <c r="C18" s="123">
        <v>5670</v>
      </c>
      <c r="D18" s="117">
        <v>8400</v>
      </c>
      <c r="E18" s="52">
        <f t="shared" si="0"/>
        <v>1680</v>
      </c>
      <c r="F18" s="53" t="s">
        <v>31</v>
      </c>
      <c r="G18" s="53">
        <f t="shared" si="1"/>
        <v>7350</v>
      </c>
      <c r="H18" s="142"/>
      <c r="I18" s="122">
        <f t="shared" si="2"/>
        <v>7350</v>
      </c>
    </row>
    <row r="19" spans="1:9" ht="15.75" thickBot="1" x14ac:dyDescent="0.3">
      <c r="B19" s="120" t="s">
        <v>47</v>
      </c>
      <c r="C19" s="123">
        <v>0</v>
      </c>
      <c r="D19" s="117">
        <v>8400</v>
      </c>
      <c r="E19" s="52">
        <f t="shared" si="0"/>
        <v>1680</v>
      </c>
      <c r="F19" s="53" t="s">
        <v>31</v>
      </c>
      <c r="G19" s="53">
        <f t="shared" si="1"/>
        <v>1680</v>
      </c>
      <c r="H19" s="142"/>
      <c r="I19" s="122">
        <f t="shared" si="2"/>
        <v>1680</v>
      </c>
    </row>
    <row r="20" spans="1:9" ht="15.75" thickBot="1" x14ac:dyDescent="0.3">
      <c r="B20" s="120" t="s">
        <v>48</v>
      </c>
      <c r="C20" s="123">
        <v>2320</v>
      </c>
      <c r="D20" s="117">
        <v>8400</v>
      </c>
      <c r="E20" s="52">
        <f t="shared" si="0"/>
        <v>1680</v>
      </c>
      <c r="F20" s="53" t="s">
        <v>31</v>
      </c>
      <c r="G20" s="53">
        <f t="shared" si="1"/>
        <v>4000</v>
      </c>
      <c r="H20" s="142"/>
      <c r="I20" s="122">
        <f t="shared" si="2"/>
        <v>4000</v>
      </c>
    </row>
    <row r="21" spans="1:9" ht="15.75" thickBot="1" x14ac:dyDescent="0.3">
      <c r="B21" s="120" t="s">
        <v>59</v>
      </c>
      <c r="C21" s="123">
        <v>2278</v>
      </c>
      <c r="D21" s="117">
        <v>8400</v>
      </c>
      <c r="E21" s="52">
        <f t="shared" si="0"/>
        <v>1680</v>
      </c>
      <c r="F21" s="53" t="s">
        <v>31</v>
      </c>
      <c r="G21" s="53">
        <f t="shared" si="1"/>
        <v>3958</v>
      </c>
      <c r="H21" s="142"/>
      <c r="I21" s="122">
        <f t="shared" si="2"/>
        <v>3958</v>
      </c>
    </row>
    <row r="22" spans="1:9" ht="15.75" thickBot="1" x14ac:dyDescent="0.3">
      <c r="B22" s="120" t="s">
        <v>60</v>
      </c>
      <c r="C22" s="123">
        <v>445</v>
      </c>
      <c r="D22" s="117">
        <v>8400</v>
      </c>
      <c r="E22" s="52">
        <f t="shared" si="0"/>
        <v>1680</v>
      </c>
      <c r="F22" s="53" t="s">
        <v>31</v>
      </c>
      <c r="G22" s="53">
        <f>C22+E22</f>
        <v>2125</v>
      </c>
      <c r="H22" s="142"/>
      <c r="I22" s="122">
        <f>G22-H22</f>
        <v>2125</v>
      </c>
    </row>
    <row r="23" spans="1:9" ht="15.75" thickBot="1" x14ac:dyDescent="0.3">
      <c r="B23" s="120" t="s">
        <v>69</v>
      </c>
      <c r="C23" s="123">
        <v>5780</v>
      </c>
      <c r="D23" s="117">
        <v>8400</v>
      </c>
      <c r="E23" s="52">
        <f t="shared" si="0"/>
        <v>1680</v>
      </c>
      <c r="F23" s="53" t="s">
        <v>31</v>
      </c>
      <c r="G23" s="53">
        <f>C23+E23</f>
        <v>7460</v>
      </c>
      <c r="H23" s="142"/>
      <c r="I23" s="122">
        <f t="shared" si="2"/>
        <v>7460</v>
      </c>
    </row>
    <row r="24" spans="1:9" x14ac:dyDescent="0.25">
      <c r="B24" s="120" t="s">
        <v>70</v>
      </c>
      <c r="C24" s="123">
        <v>2240</v>
      </c>
      <c r="D24" s="117">
        <v>8400</v>
      </c>
      <c r="E24" s="52">
        <f t="shared" si="0"/>
        <v>1680</v>
      </c>
      <c r="F24" s="53" t="s">
        <v>31</v>
      </c>
      <c r="G24" s="53">
        <f>C24+E24</f>
        <v>3920</v>
      </c>
      <c r="H24" s="142"/>
      <c r="I24" s="122">
        <f t="shared" si="2"/>
        <v>3920</v>
      </c>
    </row>
    <row r="25" spans="1:9" x14ac:dyDescent="0.25">
      <c r="B25" s="120" t="s">
        <v>103</v>
      </c>
      <c r="C25" s="123">
        <v>8160</v>
      </c>
      <c r="D25" s="124">
        <v>8400</v>
      </c>
      <c r="E25" s="124">
        <f t="shared" si="0"/>
        <v>1680</v>
      </c>
      <c r="F25" s="124">
        <f>D25*0.5</f>
        <v>4200</v>
      </c>
      <c r="G25" s="125">
        <f>C25+E25+F25</f>
        <v>14040</v>
      </c>
      <c r="H25" s="143"/>
      <c r="I25" s="126">
        <f t="shared" si="2"/>
        <v>14040</v>
      </c>
    </row>
    <row r="26" spans="1:9" ht="15.75" thickBot="1" x14ac:dyDescent="0.3">
      <c r="A26" s="11"/>
      <c r="B26" s="127"/>
      <c r="C26" s="128"/>
      <c r="D26" s="129"/>
      <c r="E26" s="129"/>
      <c r="F26" s="130"/>
      <c r="G26" s="130"/>
      <c r="H26" s="131"/>
      <c r="I26" s="132"/>
    </row>
    <row r="27" spans="1:9" ht="15.75" thickBot="1" x14ac:dyDescent="0.3">
      <c r="A27" s="11"/>
      <c r="B27" s="133" t="s">
        <v>25</v>
      </c>
      <c r="C27" s="134">
        <f>SUM(C11:C26)</f>
        <v>35799</v>
      </c>
      <c r="D27" s="135">
        <f>SUM(D11:D26)</f>
        <v>126000</v>
      </c>
      <c r="E27" s="135">
        <f>SUM(E11:E26)</f>
        <v>25200</v>
      </c>
      <c r="F27" s="136">
        <f>SUM(F25:F26)</f>
        <v>4200</v>
      </c>
      <c r="G27" s="137">
        <f>SUM(G11:G26)</f>
        <v>65199</v>
      </c>
      <c r="H27" s="137">
        <f>SUM(H11:H26)</f>
        <v>0</v>
      </c>
      <c r="I27" s="138">
        <f>SUM(I11:I26)</f>
        <v>65199</v>
      </c>
    </row>
    <row r="28" spans="1:9" x14ac:dyDescent="0.25">
      <c r="A28" s="11"/>
      <c r="B28" s="11"/>
      <c r="C28" s="11"/>
      <c r="D28" s="11"/>
      <c r="E28" s="11"/>
      <c r="F28" s="11"/>
      <c r="G28" s="11"/>
      <c r="H28" s="11"/>
    </row>
    <row r="29" spans="1:9" x14ac:dyDescent="0.25">
      <c r="A29" s="11"/>
      <c r="B29" s="88">
        <v>44817</v>
      </c>
      <c r="C29" s="65"/>
      <c r="D29" s="11"/>
      <c r="E29" s="11"/>
      <c r="F29" s="11"/>
      <c r="G29" s="11"/>
      <c r="H29" s="11"/>
    </row>
    <row r="30" spans="1:9" x14ac:dyDescent="0.25">
      <c r="A30" s="11"/>
      <c r="B30" s="11" t="s">
        <v>26</v>
      </c>
      <c r="C30" s="11"/>
      <c r="D30" s="11"/>
      <c r="E30" s="11"/>
      <c r="F30" s="11"/>
      <c r="G30" s="11"/>
      <c r="H30" s="11"/>
    </row>
  </sheetData>
  <pageMargins left="0.25" right="0.25" top="0.75" bottom="0.75" header="0.3" footer="0.3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="115" zoomScaleNormal="115" workbookViewId="0">
      <selection activeCell="F26" sqref="F26"/>
    </sheetView>
  </sheetViews>
  <sheetFormatPr defaultRowHeight="15" x14ac:dyDescent="0.25"/>
  <cols>
    <col min="1" max="1" width="9.28515625" customWidth="1"/>
    <col min="2" max="2" width="55.85546875" customWidth="1"/>
    <col min="3" max="6" width="12.7109375" customWidth="1"/>
  </cols>
  <sheetData>
    <row r="1" spans="1:7" x14ac:dyDescent="0.25">
      <c r="A1" s="139" t="s">
        <v>28</v>
      </c>
      <c r="B1" s="62"/>
      <c r="C1" s="13"/>
      <c r="D1" s="13"/>
      <c r="E1" s="14"/>
      <c r="F1" s="14"/>
      <c r="G1" s="11"/>
    </row>
    <row r="2" spans="1:7" x14ac:dyDescent="0.25">
      <c r="A2" s="41"/>
      <c r="B2" s="62"/>
      <c r="C2" s="13"/>
      <c r="D2" s="13"/>
      <c r="E2" s="14"/>
      <c r="F2" s="14"/>
      <c r="G2" s="11"/>
    </row>
    <row r="3" spans="1:7" x14ac:dyDescent="0.25">
      <c r="A3" s="41"/>
      <c r="B3" s="13"/>
      <c r="C3" s="13"/>
      <c r="D3" s="13"/>
      <c r="E3" s="14"/>
      <c r="F3" s="14"/>
      <c r="G3" s="11"/>
    </row>
    <row r="4" spans="1:7" x14ac:dyDescent="0.25">
      <c r="A4" s="41"/>
      <c r="B4" s="42" t="s">
        <v>107</v>
      </c>
      <c r="C4" s="42" t="s">
        <v>74</v>
      </c>
      <c r="D4" s="13"/>
      <c r="E4" s="14"/>
      <c r="F4" s="14"/>
      <c r="G4" s="11"/>
    </row>
    <row r="5" spans="1:7" x14ac:dyDescent="0.25">
      <c r="A5" s="41"/>
      <c r="B5" s="42"/>
      <c r="C5" s="13"/>
      <c r="D5" s="13"/>
      <c r="E5" s="14"/>
      <c r="F5" s="14"/>
      <c r="G5" s="11"/>
    </row>
    <row r="6" spans="1:7" x14ac:dyDescent="0.25">
      <c r="A6" s="103"/>
      <c r="B6" s="104" t="s">
        <v>106</v>
      </c>
      <c r="C6" s="147" t="s">
        <v>72</v>
      </c>
      <c r="D6" s="148"/>
      <c r="E6" s="147" t="s">
        <v>74</v>
      </c>
      <c r="F6" s="148"/>
      <c r="G6" s="11"/>
    </row>
    <row r="7" spans="1:7" ht="30" customHeight="1" x14ac:dyDescent="0.25">
      <c r="A7" s="44" t="s">
        <v>32</v>
      </c>
      <c r="B7" s="45" t="s">
        <v>1</v>
      </c>
      <c r="C7" s="66" t="s">
        <v>2</v>
      </c>
      <c r="D7" s="66" t="s">
        <v>73</v>
      </c>
      <c r="E7" s="66" t="s">
        <v>50</v>
      </c>
      <c r="F7" s="66" t="s">
        <v>51</v>
      </c>
      <c r="G7" s="11"/>
    </row>
    <row r="8" spans="1:7" ht="16.899999999999999" customHeight="1" x14ac:dyDescent="0.25">
      <c r="A8" s="67" t="s">
        <v>4</v>
      </c>
      <c r="B8" s="68" t="s">
        <v>54</v>
      </c>
      <c r="C8" s="59">
        <f>'Výroční zpráva'!C8</f>
        <v>74200</v>
      </c>
      <c r="D8" s="59">
        <f>'Výroční zpráva'!D8</f>
        <v>0</v>
      </c>
      <c r="E8" s="102">
        <v>120000</v>
      </c>
      <c r="F8" s="69">
        <v>0</v>
      </c>
      <c r="G8" s="11"/>
    </row>
    <row r="9" spans="1:7" ht="16.899999999999999" customHeight="1" x14ac:dyDescent="0.25">
      <c r="A9" s="67" t="s">
        <v>5</v>
      </c>
      <c r="B9" s="70" t="s">
        <v>58</v>
      </c>
      <c r="C9" s="59">
        <f>'Výroční zpráva'!C9</f>
        <v>0</v>
      </c>
      <c r="D9" s="59">
        <f>'Výroční zpráva'!D9</f>
        <v>0</v>
      </c>
      <c r="E9" s="69">
        <v>0</v>
      </c>
      <c r="F9" s="69">
        <v>0</v>
      </c>
      <c r="G9" s="11"/>
    </row>
    <row r="10" spans="1:7" ht="16.899999999999999" customHeight="1" x14ac:dyDescent="0.25">
      <c r="A10" s="67" t="s">
        <v>6</v>
      </c>
      <c r="B10" s="71" t="s">
        <v>7</v>
      </c>
      <c r="C10" s="59">
        <f>'Výroční zpráva'!C10</f>
        <v>0</v>
      </c>
      <c r="D10" s="59">
        <f>'Výroční zpráva'!D10</f>
        <v>5902</v>
      </c>
      <c r="E10" s="69">
        <v>0</v>
      </c>
      <c r="F10" s="69">
        <v>5000</v>
      </c>
      <c r="G10" s="11"/>
    </row>
    <row r="11" spans="1:7" ht="16.899999999999999" customHeight="1" x14ac:dyDescent="0.25">
      <c r="A11" s="67" t="s">
        <v>8</v>
      </c>
      <c r="B11" s="68" t="s">
        <v>33</v>
      </c>
      <c r="C11" s="59">
        <f>'Výroční zpráva'!C11</f>
        <v>0</v>
      </c>
      <c r="D11" s="59">
        <f>'Výroční zpráva'!D11</f>
        <v>15000</v>
      </c>
      <c r="E11" s="69">
        <v>0</v>
      </c>
      <c r="F11" s="69">
        <v>0</v>
      </c>
      <c r="G11" s="11"/>
    </row>
    <row r="12" spans="1:7" ht="16.899999999999999" customHeight="1" x14ac:dyDescent="0.25">
      <c r="A12" s="67" t="s">
        <v>9</v>
      </c>
      <c r="B12" s="68" t="s">
        <v>61</v>
      </c>
      <c r="C12" s="59">
        <f>'Výroční zpráva'!C12</f>
        <v>0</v>
      </c>
      <c r="D12" s="59">
        <f>'Výroční zpráva'!D12</f>
        <v>20000</v>
      </c>
      <c r="E12" s="69">
        <v>0</v>
      </c>
      <c r="F12" s="69">
        <v>20000</v>
      </c>
      <c r="G12" s="11"/>
    </row>
    <row r="13" spans="1:7" ht="16.899999999999999" customHeight="1" x14ac:dyDescent="0.25">
      <c r="A13" s="67" t="s">
        <v>10</v>
      </c>
      <c r="B13" s="68" t="s">
        <v>13</v>
      </c>
      <c r="C13" s="59">
        <f>'Výroční zpráva'!C13</f>
        <v>0</v>
      </c>
      <c r="D13" s="59">
        <f>'Výroční zpráva'!D13</f>
        <v>23407</v>
      </c>
      <c r="E13" s="69">
        <v>0</v>
      </c>
      <c r="F13" s="69">
        <v>10000</v>
      </c>
      <c r="G13" s="11"/>
    </row>
    <row r="14" spans="1:7" ht="16.899999999999999" customHeight="1" x14ac:dyDescent="0.25">
      <c r="A14" s="67" t="s">
        <v>11</v>
      </c>
      <c r="B14" s="70" t="s">
        <v>88</v>
      </c>
      <c r="C14" s="59">
        <f>'Výroční zpráva'!C14</f>
        <v>0</v>
      </c>
      <c r="D14" s="59">
        <f>'Výroční zpráva'!D14</f>
        <v>30957</v>
      </c>
      <c r="E14" s="69">
        <v>0</v>
      </c>
      <c r="F14" s="69">
        <v>30000</v>
      </c>
      <c r="G14" s="11"/>
    </row>
    <row r="15" spans="1:7" ht="16.899999999999999" customHeight="1" x14ac:dyDescent="0.25">
      <c r="A15" s="67" t="s">
        <v>12</v>
      </c>
      <c r="B15" s="70" t="s">
        <v>52</v>
      </c>
      <c r="C15" s="59">
        <f>'Výroční zpráva'!C15</f>
        <v>0</v>
      </c>
      <c r="D15" s="59">
        <f>'Výroční zpráva'!D15</f>
        <v>12960</v>
      </c>
      <c r="E15" s="69">
        <v>0</v>
      </c>
      <c r="F15" s="69">
        <v>15000</v>
      </c>
      <c r="G15" s="11"/>
    </row>
    <row r="16" spans="1:7" ht="16.899999999999999" customHeight="1" x14ac:dyDescent="0.25">
      <c r="A16" s="67" t="s">
        <v>14</v>
      </c>
      <c r="B16" s="70" t="s">
        <v>18</v>
      </c>
      <c r="C16" s="59">
        <f>'Výroční zpráva'!C16</f>
        <v>0</v>
      </c>
      <c r="D16" s="59">
        <f>'Výroční zpráva'!D16</f>
        <v>0</v>
      </c>
      <c r="E16" s="69">
        <v>0</v>
      </c>
      <c r="F16" s="69">
        <v>5000</v>
      </c>
      <c r="G16" s="11"/>
    </row>
    <row r="17" spans="1:7" ht="16.899999999999999" customHeight="1" x14ac:dyDescent="0.25">
      <c r="A17" s="67" t="s">
        <v>16</v>
      </c>
      <c r="B17" s="70" t="s">
        <v>19</v>
      </c>
      <c r="C17" s="59">
        <f>'Výroční zpráva'!C17</f>
        <v>0</v>
      </c>
      <c r="D17" s="59">
        <f>'Výroční zpráva'!D17</f>
        <v>0</v>
      </c>
      <c r="E17" s="108">
        <v>0</v>
      </c>
      <c r="F17" s="108">
        <v>0</v>
      </c>
      <c r="G17" s="11"/>
    </row>
    <row r="18" spans="1:7" ht="16.899999999999999" customHeight="1" x14ac:dyDescent="0.25">
      <c r="A18" s="72" t="s">
        <v>17</v>
      </c>
      <c r="B18" s="70" t="s">
        <v>45</v>
      </c>
      <c r="C18" s="59">
        <f>'Výroční zpráva'!C18</f>
        <v>0</v>
      </c>
      <c r="D18" s="59">
        <f>'Výroční zpráva'!D18</f>
        <v>650</v>
      </c>
      <c r="E18" s="69">
        <v>0</v>
      </c>
      <c r="F18" s="69">
        <v>2000</v>
      </c>
      <c r="G18" s="11"/>
    </row>
    <row r="19" spans="1:7" ht="16.899999999999999" customHeight="1" x14ac:dyDescent="0.25">
      <c r="A19" s="100" t="s">
        <v>66</v>
      </c>
      <c r="B19" s="70" t="s">
        <v>111</v>
      </c>
      <c r="C19" s="59">
        <f>'Výroční zpráva'!C19</f>
        <v>0</v>
      </c>
      <c r="D19" s="59">
        <f>'Výroční zpráva'!D19</f>
        <v>0</v>
      </c>
      <c r="E19" s="69">
        <v>0</v>
      </c>
      <c r="F19" s="107">
        <v>40000</v>
      </c>
      <c r="G19" s="11"/>
    </row>
    <row r="20" spans="1:7" ht="16.899999999999999" customHeight="1" x14ac:dyDescent="0.25">
      <c r="A20" s="67"/>
      <c r="B20" s="101" t="s">
        <v>46</v>
      </c>
      <c r="C20" s="102">
        <f>SUM(C8:C18)</f>
        <v>74200</v>
      </c>
      <c r="D20" s="102">
        <f>SUM(D8:D18)</f>
        <v>108876</v>
      </c>
      <c r="E20" s="102">
        <f>SUM(E8:E19)</f>
        <v>120000</v>
      </c>
      <c r="F20" s="102">
        <f>SUM(F8:F19)</f>
        <v>127000</v>
      </c>
      <c r="G20" s="11"/>
    </row>
    <row r="21" spans="1:7" ht="16.899999999999999" customHeight="1" x14ac:dyDescent="0.25">
      <c r="A21" s="14"/>
      <c r="B21" s="14"/>
      <c r="C21" s="92"/>
      <c r="D21" s="92"/>
      <c r="E21" s="93"/>
      <c r="F21" s="93"/>
      <c r="G21" s="11"/>
    </row>
    <row r="22" spans="1:7" ht="16.899999999999999" customHeight="1" x14ac:dyDescent="0.25">
      <c r="A22" s="13"/>
      <c r="B22" s="42" t="s">
        <v>112</v>
      </c>
      <c r="C22" s="73"/>
      <c r="D22" s="73"/>
      <c r="E22" s="74"/>
      <c r="F22" s="74">
        <f>'Výroční zpráva'!D34+E20-F20</f>
        <v>176651</v>
      </c>
      <c r="G22" s="11"/>
    </row>
    <row r="23" spans="1:7" ht="16.899999999999999" customHeight="1" x14ac:dyDescent="0.25">
      <c r="A23" s="13"/>
      <c r="B23" s="42" t="s">
        <v>113</v>
      </c>
      <c r="C23" s="73"/>
      <c r="D23" s="73"/>
      <c r="E23" s="74"/>
      <c r="F23" s="74">
        <f>'Předpoklad výběru čl. příspěvků'!G27</f>
        <v>65199</v>
      </c>
      <c r="G23" s="11"/>
    </row>
    <row r="24" spans="1:7" ht="16.899999999999999" customHeight="1" x14ac:dyDescent="0.25">
      <c r="A24" s="13"/>
      <c r="B24" s="13"/>
      <c r="C24" s="40"/>
      <c r="D24" s="40"/>
      <c r="E24" s="14"/>
      <c r="F24" s="14"/>
      <c r="G24" s="11"/>
    </row>
    <row r="25" spans="1:7" ht="16.899999999999999" customHeight="1" x14ac:dyDescent="0.25">
      <c r="A25" s="13"/>
      <c r="B25" s="39">
        <v>44817</v>
      </c>
      <c r="C25" s="14"/>
      <c r="D25" s="14"/>
      <c r="E25" s="14"/>
      <c r="F25" s="14"/>
      <c r="G25" s="11"/>
    </row>
    <row r="26" spans="1:7" ht="16.899999999999999" customHeight="1" x14ac:dyDescent="0.25">
      <c r="A26" s="14"/>
      <c r="B26" s="14" t="s">
        <v>26</v>
      </c>
      <c r="C26" s="14"/>
      <c r="D26" s="11"/>
      <c r="E26" s="14"/>
      <c r="F26" s="14"/>
      <c r="G26" s="11"/>
    </row>
    <row r="27" spans="1:7" ht="16.899999999999999" customHeight="1" x14ac:dyDescent="0.25">
      <c r="A27" s="14"/>
      <c r="B27" s="14"/>
      <c r="C27" s="14"/>
      <c r="D27" s="11"/>
      <c r="E27" s="14"/>
      <c r="F27" s="14"/>
      <c r="G27" s="11"/>
    </row>
    <row r="28" spans="1:7" x14ac:dyDescent="0.25">
      <c r="A28" s="11"/>
      <c r="B28" s="11"/>
      <c r="C28" s="11"/>
      <c r="D28" s="11"/>
      <c r="E28" s="11"/>
      <c r="F28" s="11"/>
      <c r="G28" s="11"/>
    </row>
    <row r="29" spans="1:7" x14ac:dyDescent="0.25">
      <c r="A29" s="11"/>
      <c r="B29" s="11"/>
      <c r="C29" s="11"/>
      <c r="D29" s="11"/>
      <c r="E29" s="11"/>
      <c r="F29" s="11"/>
      <c r="G29" s="11"/>
    </row>
  </sheetData>
  <mergeCells count="2">
    <mergeCell ref="C6:D6"/>
    <mergeCell ref="E6:F6"/>
  </mergeCells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="115" zoomScaleNormal="115" workbookViewId="0">
      <selection activeCell="B21" sqref="B21"/>
    </sheetView>
  </sheetViews>
  <sheetFormatPr defaultRowHeight="15" x14ac:dyDescent="0.25"/>
  <sheetData>
    <row r="1" spans="1:11" x14ac:dyDescent="0.25">
      <c r="A1" s="139" t="s">
        <v>28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62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5">
      <c r="A3" s="63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5.75" x14ac:dyDescent="0.25">
      <c r="A4" s="146" t="s">
        <v>108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15.75" x14ac:dyDescent="0.25">
      <c r="A5" s="146" t="s">
        <v>109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x14ac:dyDescent="0.25">
      <c r="A6" s="75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x14ac:dyDescent="0.25">
      <c r="A7" s="76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x14ac:dyDescent="0.25">
      <c r="A8" s="76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5">
      <c r="A9" s="76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x14ac:dyDescent="0.25">
      <c r="A10" s="63" t="s">
        <v>65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x14ac:dyDescent="0.25">
      <c r="A11" s="63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x14ac:dyDescent="0.25">
      <c r="A12" s="63" t="s">
        <v>37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x14ac:dyDescent="0.25">
      <c r="A13" s="63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x14ac:dyDescent="0.25">
      <c r="A14" s="63" t="s">
        <v>38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x14ac:dyDescent="0.25">
      <c r="A15" s="62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x14ac:dyDescent="0.25">
      <c r="A16" s="62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x14ac:dyDescent="0.25">
      <c r="A17" s="63" t="s">
        <v>39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 x14ac:dyDescent="0.25">
      <c r="A18" s="63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x14ac:dyDescent="0.25">
      <c r="A19" s="63" t="s">
        <v>86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x14ac:dyDescent="0.25">
      <c r="A20" s="63" t="s">
        <v>110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x14ac:dyDescent="0.25">
      <c r="A21" s="63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x14ac:dyDescent="0.25">
      <c r="A22" s="63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5">
      <c r="A23" s="63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25">
      <c r="A24" s="63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25">
      <c r="A25" s="63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25">
      <c r="A26" s="63" t="s">
        <v>40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25">
      <c r="A27" s="63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x14ac:dyDescent="0.25">
      <c r="A28" s="63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x14ac:dyDescent="0.25">
      <c r="A29" s="63" t="s">
        <v>41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 x14ac:dyDescent="0.25">
      <c r="A30" s="63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1" x14ac:dyDescent="0.25">
      <c r="A31" s="63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 x14ac:dyDescent="0.25">
      <c r="A32" s="63" t="s">
        <v>87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 x14ac:dyDescent="0.25">
      <c r="A33" s="63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x14ac:dyDescent="0.25">
      <c r="A34" s="63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x14ac:dyDescent="0.25">
      <c r="A35" s="63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 x14ac:dyDescent="0.25">
      <c r="A36" s="63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x14ac:dyDescent="0.25">
      <c r="A37" s="63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x14ac:dyDescent="0.25">
      <c r="A38" s="63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x14ac:dyDescent="0.25">
      <c r="A39" s="63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x14ac:dyDescent="0.25">
      <c r="A40" s="63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x14ac:dyDescent="0.25">
      <c r="A41" s="63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x14ac:dyDescent="0.25">
      <c r="A42" s="63" t="s">
        <v>68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x14ac:dyDescent="0.25">
      <c r="A43" s="12" t="s">
        <v>42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x14ac:dyDescent="0.25">
      <c r="A44" s="77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x14ac:dyDescent="0.25">
      <c r="A45" s="77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ht="15.75" x14ac:dyDescent="0.25">
      <c r="A46" s="7"/>
    </row>
    <row r="47" spans="1:11" ht="15.75" x14ac:dyDescent="0.25">
      <c r="A47" s="7"/>
    </row>
    <row r="48" spans="1:11" ht="15.75" x14ac:dyDescent="0.25">
      <c r="A48" s="7"/>
    </row>
    <row r="49" spans="1:1" ht="15.75" x14ac:dyDescent="0.25">
      <c r="A49" s="7"/>
    </row>
    <row r="50" spans="1:1" x14ac:dyDescent="0.25">
      <c r="A50" s="6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Výroční zpráva</vt:lpstr>
      <vt:lpstr>Ekonomický výsledek</vt:lpstr>
      <vt:lpstr>Stav účtu</vt:lpstr>
      <vt:lpstr>Předpoklad výběru čl. příspěvků</vt:lpstr>
      <vt:lpstr>Návrh rozpočtu</vt:lpstr>
      <vt:lpstr>Revizní zpráva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</dc:creator>
  <cp:lastModifiedBy>ruckal</cp:lastModifiedBy>
  <cp:lastPrinted>2022-09-13T12:07:49Z</cp:lastPrinted>
  <dcterms:created xsi:type="dcterms:W3CDTF">2018-09-17T11:17:36Z</dcterms:created>
  <dcterms:modified xsi:type="dcterms:W3CDTF">2022-09-13T12:36:21Z</dcterms:modified>
</cp:coreProperties>
</file>