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SO 01 - Zdravotechnika " sheetId="2" r:id="rId2"/>
    <sheet name="SO 02 - Zdravotechnika " sheetId="3" r:id="rId3"/>
    <sheet name="SO 01.1 - Stavební část " sheetId="4" r:id="rId4"/>
    <sheet name="005 - Ostatní a vedlejší ..." sheetId="5" r:id="rId5"/>
    <sheet name="SO 02.1 - Stavební část 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01 - Zdravotechnika '!$C$127:$K$300</definedName>
    <definedName name="_xlnm.Print_Area" localSheetId="1">'SO 01 - Zdravotechnika '!$C$4:$J$76,'SO 01 - Zdravotechnika '!$C$82:$J$109,'SO 01 - Zdravotechnika '!$C$115:$K$300</definedName>
    <definedName name="_xlnm.Print_Titles" localSheetId="1">'SO 01 - Zdravotechnika '!$127:$127</definedName>
    <definedName name="_xlnm._FilterDatabase" localSheetId="2" hidden="1">'SO 02 - Zdravotechnika '!$C$124:$K$209</definedName>
    <definedName name="_xlnm.Print_Area" localSheetId="2">'SO 02 - Zdravotechnika '!$C$4:$J$76,'SO 02 - Zdravotechnika '!$C$82:$J$106,'SO 02 - Zdravotechnika '!$C$112:$K$209</definedName>
    <definedName name="_xlnm.Print_Titles" localSheetId="2">'SO 02 - Zdravotechnika '!$124:$124</definedName>
    <definedName name="_xlnm._FilterDatabase" localSheetId="3" hidden="1">'SO 01.1 - Stavební část '!$C$126:$K$268</definedName>
    <definedName name="_xlnm.Print_Area" localSheetId="3">'SO 01.1 - Stavební část '!$C$4:$J$76,'SO 01.1 - Stavební část '!$C$82:$J$108,'SO 01.1 - Stavební část '!$C$114:$K$268</definedName>
    <definedName name="_xlnm.Print_Titles" localSheetId="3">'SO 01.1 - Stavební část '!$126:$126</definedName>
    <definedName name="_xlnm._FilterDatabase" localSheetId="4" hidden="1">'005 - Ostatní a vedlejší ...'!$C$119:$K$133</definedName>
    <definedName name="_xlnm.Print_Area" localSheetId="4">'005 - Ostatní a vedlejší ...'!$C$4:$J$76,'005 - Ostatní a vedlejší ...'!$C$82:$J$101,'005 - Ostatní a vedlejší ...'!$C$107:$K$133</definedName>
    <definedName name="_xlnm.Print_Titles" localSheetId="4">'005 - Ostatní a vedlejší ...'!$119:$119</definedName>
    <definedName name="_xlnm._FilterDatabase" localSheetId="5" hidden="1">'SO 02.1 - Stavební část '!$C$123:$K$164</definedName>
    <definedName name="_xlnm.Print_Area" localSheetId="5">'SO 02.1 - Stavební část '!$C$4:$J$76,'SO 02.1 - Stavební část '!$C$82:$J$105,'SO 02.1 - Stavební část '!$C$111:$K$164</definedName>
    <definedName name="_xlnm.Print_Titles" localSheetId="5">'SO 02.1 - Stavební část '!$123:$123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T137"/>
  <c r="R138"/>
  <c r="R137"/>
  <c r="P138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5" r="J37"/>
  <c r="J36"/>
  <c i="1" r="AY98"/>
  <c i="5" r="J35"/>
  <c i="1" r="AX98"/>
  <c i="5"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110"/>
  <c i="4" r="J37"/>
  <c r="J36"/>
  <c i="1" r="AY97"/>
  <c i="4" r="J35"/>
  <c i="1" r="AX97"/>
  <c i="4" r="BI257"/>
  <c r="BH257"/>
  <c r="BG257"/>
  <c r="BF257"/>
  <c r="T257"/>
  <c r="R257"/>
  <c r="P257"/>
  <c r="BI245"/>
  <c r="BH245"/>
  <c r="BG245"/>
  <c r="BF245"/>
  <c r="T245"/>
  <c r="R245"/>
  <c r="P245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1"/>
  <c r="BH221"/>
  <c r="BG221"/>
  <c r="BF221"/>
  <c r="T221"/>
  <c r="R221"/>
  <c r="P221"/>
  <c r="BI214"/>
  <c r="BH214"/>
  <c r="BG214"/>
  <c r="BF214"/>
  <c r="T214"/>
  <c r="R214"/>
  <c r="P214"/>
  <c r="BI210"/>
  <c r="BH210"/>
  <c r="BG210"/>
  <c r="BF210"/>
  <c r="T210"/>
  <c r="R210"/>
  <c r="P210"/>
  <c r="BI209"/>
  <c r="BH209"/>
  <c r="BG209"/>
  <c r="BF209"/>
  <c r="T209"/>
  <c r="R209"/>
  <c r="P209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T194"/>
  <c r="R195"/>
  <c r="R194"/>
  <c r="P195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T186"/>
  <c r="R187"/>
  <c r="R186"/>
  <c r="P187"/>
  <c r="P186"/>
  <c r="BI180"/>
  <c r="BH180"/>
  <c r="BG180"/>
  <c r="BF180"/>
  <c r="T180"/>
  <c r="R180"/>
  <c r="P180"/>
  <c r="BI174"/>
  <c r="BH174"/>
  <c r="BG174"/>
  <c r="BF174"/>
  <c r="T174"/>
  <c r="R174"/>
  <c r="P174"/>
  <c r="BI168"/>
  <c r="BH168"/>
  <c r="BG168"/>
  <c r="BF168"/>
  <c r="T168"/>
  <c r="R168"/>
  <c r="P168"/>
  <c r="BI166"/>
  <c r="BH166"/>
  <c r="BG166"/>
  <c r="BF166"/>
  <c r="T166"/>
  <c r="T165"/>
  <c r="R166"/>
  <c r="R165"/>
  <c r="P166"/>
  <c r="P165"/>
  <c r="BI158"/>
  <c r="BH158"/>
  <c r="BG158"/>
  <c r="BF158"/>
  <c r="T158"/>
  <c r="R158"/>
  <c r="P158"/>
  <c r="BI151"/>
  <c r="BH151"/>
  <c r="BG151"/>
  <c r="BF151"/>
  <c r="T151"/>
  <c r="R151"/>
  <c r="P151"/>
  <c r="BI144"/>
  <c r="BH144"/>
  <c r="BG144"/>
  <c r="BF144"/>
  <c r="T144"/>
  <c r="R144"/>
  <c r="P144"/>
  <c r="BI137"/>
  <c r="BH137"/>
  <c r="BG137"/>
  <c r="BF137"/>
  <c r="T137"/>
  <c r="R137"/>
  <c r="P137"/>
  <c r="BI130"/>
  <c r="BH130"/>
  <c r="BG130"/>
  <c r="BF130"/>
  <c r="T130"/>
  <c r="T129"/>
  <c r="R130"/>
  <c r="R129"/>
  <c r="P130"/>
  <c r="P129"/>
  <c r="J124"/>
  <c r="J123"/>
  <c r="F123"/>
  <c r="F121"/>
  <c r="E119"/>
  <c r="J92"/>
  <c r="J91"/>
  <c r="F91"/>
  <c r="F89"/>
  <c r="E87"/>
  <c r="J18"/>
  <c r="E18"/>
  <c r="F92"/>
  <c r="J17"/>
  <c r="J12"/>
  <c r="J121"/>
  <c r="E7"/>
  <c r="E117"/>
  <c i="3" r="J37"/>
  <c r="J36"/>
  <c i="1" r="AY96"/>
  <c i="3" r="J35"/>
  <c i="1" r="AX96"/>
  <c i="3"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BI132"/>
  <c r="BH132"/>
  <c r="BG132"/>
  <c r="BF132"/>
  <c r="T132"/>
  <c r="T131"/>
  <c r="R132"/>
  <c r="R131"/>
  <c r="P132"/>
  <c r="P131"/>
  <c r="BI130"/>
  <c r="BH130"/>
  <c r="BG130"/>
  <c r="BF130"/>
  <c r="T130"/>
  <c r="T129"/>
  <c r="R130"/>
  <c r="R129"/>
  <c r="P130"/>
  <c r="P129"/>
  <c r="BI128"/>
  <c r="BH128"/>
  <c r="BG128"/>
  <c r="BF128"/>
  <c r="T128"/>
  <c r="T127"/>
  <c r="R128"/>
  <c r="R127"/>
  <c r="P128"/>
  <c r="P127"/>
  <c r="J122"/>
  <c r="J121"/>
  <c r="F121"/>
  <c r="F119"/>
  <c r="E117"/>
  <c r="J92"/>
  <c r="J91"/>
  <c r="F91"/>
  <c r="F89"/>
  <c r="E87"/>
  <c r="J18"/>
  <c r="E18"/>
  <c r="F122"/>
  <c r="J17"/>
  <c r="J12"/>
  <c r="J119"/>
  <c r="E7"/>
  <c r="E85"/>
  <c i="2" r="J37"/>
  <c r="J36"/>
  <c i="1" r="AY95"/>
  <c i="2" r="J35"/>
  <c i="1" r="AX95"/>
  <c i="2"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4"/>
  <c r="BH184"/>
  <c r="BG184"/>
  <c r="BF184"/>
  <c r="T184"/>
  <c r="R184"/>
  <c r="P184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1"/>
  <c r="BH161"/>
  <c r="BG161"/>
  <c r="BF161"/>
  <c r="T161"/>
  <c r="R161"/>
  <c r="P161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T137"/>
  <c r="R138"/>
  <c r="R137"/>
  <c r="P138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BI131"/>
  <c r="BH131"/>
  <c r="BG131"/>
  <c r="BF131"/>
  <c r="T131"/>
  <c r="T130"/>
  <c r="R131"/>
  <c r="R130"/>
  <c r="P131"/>
  <c r="P130"/>
  <c r="J125"/>
  <c r="J124"/>
  <c r="F124"/>
  <c r="F122"/>
  <c r="E120"/>
  <c r="J92"/>
  <c r="J91"/>
  <c r="F91"/>
  <c r="F89"/>
  <c r="E87"/>
  <c r="J18"/>
  <c r="E18"/>
  <c r="F125"/>
  <c r="J17"/>
  <c r="J12"/>
  <c r="J122"/>
  <c r="E7"/>
  <c r="E85"/>
  <c i="1" r="L90"/>
  <c r="AM90"/>
  <c r="AM89"/>
  <c r="L89"/>
  <c r="AM87"/>
  <c r="L87"/>
  <c r="L85"/>
  <c r="L84"/>
  <c i="2" r="J290"/>
  <c r="J279"/>
  <c r="BK273"/>
  <c r="J266"/>
  <c r="BK263"/>
  <c r="BK248"/>
  <c r="BK234"/>
  <c r="BK216"/>
  <c r="J213"/>
  <c r="J208"/>
  <c r="J203"/>
  <c r="J196"/>
  <c r="BK190"/>
  <c r="J145"/>
  <c r="BK143"/>
  <c r="BK136"/>
  <c r="J131"/>
  <c r="J299"/>
  <c r="BK296"/>
  <c r="J275"/>
  <c r="J270"/>
  <c r="J264"/>
  <c r="J262"/>
  <c r="BK253"/>
  <c r="BK244"/>
  <c r="J236"/>
  <c r="BK226"/>
  <c r="J216"/>
  <c r="BK207"/>
  <c r="BK199"/>
  <c r="BK196"/>
  <c r="BK181"/>
  <c r="BK152"/>
  <c r="BK147"/>
  <c r="BK131"/>
  <c r="J283"/>
  <c r="BK270"/>
  <c r="BK261"/>
  <c r="BK256"/>
  <c r="J250"/>
  <c r="BK246"/>
  <c r="J238"/>
  <c r="BK230"/>
  <c r="BK215"/>
  <c r="J206"/>
  <c r="BK184"/>
  <c r="J161"/>
  <c r="J152"/>
  <c r="J144"/>
  <c r="BK139"/>
  <c r="BK290"/>
  <c i="1" r="AS94"/>
  <c i="3" r="J199"/>
  <c r="J193"/>
  <c r="BK189"/>
  <c r="BK180"/>
  <c r="J173"/>
  <c r="J165"/>
  <c r="BK153"/>
  <c r="J145"/>
  <c r="J138"/>
  <c r="BK134"/>
  <c r="BK128"/>
  <c r="J206"/>
  <c r="BK202"/>
  <c r="J200"/>
  <c r="J198"/>
  <c r="BK192"/>
  <c r="J185"/>
  <c r="J180"/>
  <c r="BK174"/>
  <c r="BK165"/>
  <c r="BK157"/>
  <c r="BK145"/>
  <c r="BK138"/>
  <c r="BK132"/>
  <c i="4" r="J257"/>
  <c r="J230"/>
  <c r="J214"/>
  <c r="BK209"/>
  <c r="J200"/>
  <c r="J195"/>
  <c r="BK191"/>
  <c r="J187"/>
  <c r="BK168"/>
  <c r="J144"/>
  <c r="BK257"/>
  <c r="J233"/>
  <c r="J221"/>
  <c r="BK204"/>
  <c r="BK198"/>
  <c r="J191"/>
  <c r="BK187"/>
  <c r="J168"/>
  <c r="J158"/>
  <c r="BK137"/>
  <c i="5" r="BK133"/>
  <c r="BK126"/>
  <c r="BK123"/>
  <c r="BK132"/>
  <c r="BK124"/>
  <c i="6" r="BK155"/>
  <c r="J145"/>
  <c r="J141"/>
  <c r="J134"/>
  <c r="J130"/>
  <c r="BK160"/>
  <c r="BK148"/>
  <c r="J142"/>
  <c r="J136"/>
  <c r="J132"/>
  <c i="2" r="J289"/>
  <c r="J286"/>
  <c r="J271"/>
  <c r="J265"/>
  <c r="BK260"/>
  <c r="J247"/>
  <c r="J230"/>
  <c r="J224"/>
  <c r="J217"/>
  <c r="BK213"/>
  <c r="J209"/>
  <c r="J205"/>
  <c r="J199"/>
  <c r="J181"/>
  <c r="BK154"/>
  <c r="BK144"/>
  <c r="J139"/>
  <c r="J135"/>
  <c r="J300"/>
  <c r="BK298"/>
  <c r="J296"/>
  <c r="BK279"/>
  <c r="BK271"/>
  <c r="BK266"/>
  <c r="J261"/>
  <c r="J246"/>
  <c r="J240"/>
  <c r="BK228"/>
  <c r="BK224"/>
  <c r="BK208"/>
  <c r="BK201"/>
  <c r="J184"/>
  <c r="BK167"/>
  <c r="J150"/>
  <c r="BK133"/>
  <c r="J293"/>
  <c r="BK275"/>
  <c r="BK262"/>
  <c r="BK258"/>
  <c r="J253"/>
  <c r="J248"/>
  <c r="J244"/>
  <c r="J234"/>
  <c r="J226"/>
  <c r="BK217"/>
  <c r="J207"/>
  <c r="BK203"/>
  <c r="J190"/>
  <c r="J171"/>
  <c r="J147"/>
  <c r="J143"/>
  <c r="J138"/>
  <c r="BK135"/>
  <c r="BK287"/>
  <c i="3" r="J208"/>
  <c r="J205"/>
  <c r="J202"/>
  <c r="J201"/>
  <c r="BK198"/>
  <c r="J192"/>
  <c r="J187"/>
  <c r="J183"/>
  <c r="J176"/>
  <c r="BK170"/>
  <c r="BK161"/>
  <c r="BK147"/>
  <c r="J140"/>
  <c r="J136"/>
  <c r="J209"/>
  <c r="BK205"/>
  <c r="BK201"/>
  <c r="BK199"/>
  <c r="BK193"/>
  <c r="J189"/>
  <c r="BK183"/>
  <c r="BK178"/>
  <c r="BK173"/>
  <c r="J161"/>
  <c r="J147"/>
  <c r="BK140"/>
  <c r="BK137"/>
  <c r="BK130"/>
  <c i="4" r="BK245"/>
  <c r="BK228"/>
  <c r="BK210"/>
  <c r="J204"/>
  <c r="J199"/>
  <c r="BK190"/>
  <c r="J180"/>
  <c r="J166"/>
  <c r="J130"/>
  <c r="BK233"/>
  <c r="BK230"/>
  <c r="BK214"/>
  <c r="J209"/>
  <c r="BK200"/>
  <c r="BK195"/>
  <c r="J190"/>
  <c r="BK180"/>
  <c r="BK158"/>
  <c r="BK144"/>
  <c r="BK130"/>
  <c i="5" r="BK130"/>
  <c r="J126"/>
  <c r="J123"/>
  <c r="J130"/>
  <c i="6" r="J150"/>
  <c r="BK142"/>
  <c r="BK136"/>
  <c r="BK132"/>
  <c r="J155"/>
  <c r="BK145"/>
  <c r="BK138"/>
  <c r="J133"/>
  <c r="J127"/>
  <c i="2" r="BK286"/>
  <c r="BK283"/>
  <c r="BK277"/>
  <c r="J268"/>
  <c r="BK264"/>
  <c r="J258"/>
  <c r="BK242"/>
  <c r="J228"/>
  <c r="J221"/>
  <c r="BK219"/>
  <c r="J215"/>
  <c r="J211"/>
  <c r="BK206"/>
  <c r="J201"/>
  <c r="BK193"/>
  <c r="BK171"/>
  <c r="BK150"/>
  <c r="BK141"/>
  <c r="J133"/>
  <c r="BK300"/>
  <c r="BK299"/>
  <c r="J298"/>
  <c r="J287"/>
  <c r="J273"/>
  <c r="BK265"/>
  <c r="J263"/>
  <c r="J256"/>
  <c r="BK250"/>
  <c r="J242"/>
  <c r="BK238"/>
  <c r="BK232"/>
  <c r="J219"/>
  <c r="BK211"/>
  <c r="BK205"/>
  <c r="J197"/>
  <c r="J193"/>
  <c r="J176"/>
  <c r="BK161"/>
  <c r="BK138"/>
  <c r="BK293"/>
  <c r="J277"/>
  <c r="BK268"/>
  <c r="J260"/>
  <c r="BK247"/>
  <c r="BK240"/>
  <c r="BK236"/>
  <c r="J232"/>
  <c r="BK221"/>
  <c r="BK209"/>
  <c r="BK197"/>
  <c r="BK176"/>
  <c r="J167"/>
  <c r="J154"/>
  <c r="BK145"/>
  <c r="J141"/>
  <c r="J136"/>
  <c r="BK289"/>
  <c i="3" r="BK209"/>
  <c r="BK206"/>
  <c r="BK204"/>
  <c r="BK200"/>
  <c r="J195"/>
  <c r="BK191"/>
  <c r="BK185"/>
  <c r="J181"/>
  <c r="J178"/>
  <c r="J174"/>
  <c r="J157"/>
  <c r="BK143"/>
  <c r="J137"/>
  <c r="J132"/>
  <c r="J130"/>
  <c r="BK208"/>
  <c r="J204"/>
  <c r="BK195"/>
  <c r="J191"/>
  <c r="BK187"/>
  <c r="BK181"/>
  <c r="BK176"/>
  <c r="J170"/>
  <c r="J153"/>
  <c r="J143"/>
  <c r="BK136"/>
  <c r="J134"/>
  <c r="J128"/>
  <c i="4" r="BK231"/>
  <c r="BK221"/>
  <c r="BK202"/>
  <c r="J198"/>
  <c r="BK193"/>
  <c r="J189"/>
  <c r="BK174"/>
  <c r="J151"/>
  <c r="J137"/>
  <c r="J245"/>
  <c r="J231"/>
  <c r="J228"/>
  <c r="J210"/>
  <c r="J202"/>
  <c r="BK199"/>
  <c r="J193"/>
  <c r="BK189"/>
  <c r="J174"/>
  <c r="BK166"/>
  <c r="BK151"/>
  <c i="5" r="J132"/>
  <c r="J127"/>
  <c r="J124"/>
  <c r="J133"/>
  <c r="BK127"/>
  <c i="6" r="J160"/>
  <c r="J148"/>
  <c r="J143"/>
  <c r="J138"/>
  <c r="BK133"/>
  <c r="BK127"/>
  <c r="BK150"/>
  <c r="BK143"/>
  <c r="BK141"/>
  <c r="BK134"/>
  <c r="BK130"/>
  <c i="2" l="1" r="BK134"/>
  <c r="J134"/>
  <c r="J100"/>
  <c r="R134"/>
  <c r="R129"/>
  <c r="P142"/>
  <c r="T142"/>
  <c r="P149"/>
  <c r="BK198"/>
  <c r="J198"/>
  <c r="J106"/>
  <c r="R198"/>
  <c r="P223"/>
  <c r="BK285"/>
  <c r="J285"/>
  <c r="J108"/>
  <c r="P285"/>
  <c i="3" r="BK135"/>
  <c r="J135"/>
  <c r="J102"/>
  <c r="T135"/>
  <c r="T126"/>
  <c r="BK175"/>
  <c r="J175"/>
  <c r="J105"/>
  <c r="R175"/>
  <c i="4" r="BK136"/>
  <c r="J136"/>
  <c r="J99"/>
  <c r="P136"/>
  <c r="P128"/>
  <c r="BK188"/>
  <c r="J188"/>
  <c r="J102"/>
  <c r="T188"/>
  <c r="P197"/>
  <c r="T197"/>
  <c r="BK232"/>
  <c r="J232"/>
  <c r="J107"/>
  <c r="T232"/>
  <c i="5" r="BK122"/>
  <c r="J122"/>
  <c r="J98"/>
  <c r="BK125"/>
  <c r="J125"/>
  <c r="J99"/>
  <c r="T125"/>
  <c r="R129"/>
  <c i="6" r="R131"/>
  <c r="R125"/>
  <c r="P149"/>
  <c i="2" r="P134"/>
  <c r="P129"/>
  <c r="BK149"/>
  <c r="J149"/>
  <c r="J105"/>
  <c r="R149"/>
  <c r="P198"/>
  <c r="T198"/>
  <c r="R223"/>
  <c r="R285"/>
  <c i="3" r="R135"/>
  <c r="R126"/>
  <c r="R125"/>
  <c r="P142"/>
  <c r="R142"/>
  <c r="R141"/>
  <c r="P175"/>
  <c i="4" r="R136"/>
  <c r="R128"/>
  <c r="R188"/>
  <c r="R197"/>
  <c r="P213"/>
  <c r="T213"/>
  <c r="R232"/>
  <c i="5" r="P122"/>
  <c r="P121"/>
  <c r="T122"/>
  <c r="T121"/>
  <c r="R125"/>
  <c r="P129"/>
  <c i="6" r="BK131"/>
  <c r="J131"/>
  <c r="J100"/>
  <c r="P131"/>
  <c r="P125"/>
  <c r="P124"/>
  <c i="1" r="AU99"/>
  <c i="6" r="BK140"/>
  <c r="J140"/>
  <c r="J103"/>
  <c r="R140"/>
  <c r="T140"/>
  <c r="R149"/>
  <c i="2" r="T134"/>
  <c r="T129"/>
  <c r="BK142"/>
  <c r="J142"/>
  <c r="J103"/>
  <c r="R142"/>
  <c r="T149"/>
  <c r="BK223"/>
  <c r="J223"/>
  <c r="J107"/>
  <c r="T223"/>
  <c r="T285"/>
  <c i="3" r="P135"/>
  <c r="P126"/>
  <c r="BK142"/>
  <c r="J142"/>
  <c r="J104"/>
  <c r="T142"/>
  <c r="T175"/>
  <c i="4" r="T136"/>
  <c r="T128"/>
  <c r="P188"/>
  <c r="BK197"/>
  <c r="J197"/>
  <c r="J105"/>
  <c r="BK213"/>
  <c r="J213"/>
  <c r="J106"/>
  <c r="R213"/>
  <c r="P232"/>
  <c i="5" r="R122"/>
  <c r="R121"/>
  <c r="R120"/>
  <c r="P125"/>
  <c r="BK129"/>
  <c r="J129"/>
  <c r="J100"/>
  <c r="T129"/>
  <c i="6" r="T131"/>
  <c r="T125"/>
  <c r="P140"/>
  <c r="P139"/>
  <c r="BK149"/>
  <c r="J149"/>
  <c r="J104"/>
  <c r="T149"/>
  <c i="2" r="BK130"/>
  <c r="J130"/>
  <c r="J98"/>
  <c r="BK140"/>
  <c r="J140"/>
  <c r="J102"/>
  <c i="3" r="BK127"/>
  <c r="J127"/>
  <c r="J98"/>
  <c i="2" r="BK132"/>
  <c r="J132"/>
  <c r="J99"/>
  <c r="BK137"/>
  <c r="J137"/>
  <c r="J101"/>
  <c i="3" r="BK133"/>
  <c r="J133"/>
  <c r="J101"/>
  <c i="4" r="BK186"/>
  <c r="J186"/>
  <c r="J101"/>
  <c r="BK194"/>
  <c r="J194"/>
  <c r="J103"/>
  <c i="6" r="BK137"/>
  <c r="J137"/>
  <c r="J101"/>
  <c i="3" r="BK129"/>
  <c r="J129"/>
  <c r="J99"/>
  <c i="4" r="BK129"/>
  <c r="J129"/>
  <c r="J98"/>
  <c r="BK165"/>
  <c r="J165"/>
  <c r="J100"/>
  <c i="6" r="BK126"/>
  <c r="J126"/>
  <c r="J98"/>
  <c r="BK129"/>
  <c r="J129"/>
  <c r="J99"/>
  <c r="E85"/>
  <c r="J89"/>
  <c r="F121"/>
  <c r="BE130"/>
  <c r="BE133"/>
  <c r="BE142"/>
  <c r="BE143"/>
  <c r="BE145"/>
  <c r="BE150"/>
  <c r="BE155"/>
  <c r="BE160"/>
  <c r="BE127"/>
  <c r="BE132"/>
  <c r="BE134"/>
  <c r="BE136"/>
  <c r="BE138"/>
  <c r="BE141"/>
  <c r="BE148"/>
  <c i="5" r="BE124"/>
  <c r="BE126"/>
  <c r="BE132"/>
  <c r="E85"/>
  <c r="J89"/>
  <c r="F91"/>
  <c r="J91"/>
  <c r="F92"/>
  <c r="J92"/>
  <c r="BE123"/>
  <c r="BE127"/>
  <c r="BE130"/>
  <c r="BE133"/>
  <c i="3" r="BK141"/>
  <c i="4" r="E85"/>
  <c r="J89"/>
  <c r="F124"/>
  <c r="BE137"/>
  <c r="BE151"/>
  <c r="BE168"/>
  <c r="BE174"/>
  <c r="BE187"/>
  <c r="BE195"/>
  <c r="BE198"/>
  <c r="BE199"/>
  <c r="BE200"/>
  <c r="BE202"/>
  <c r="BE228"/>
  <c r="BE230"/>
  <c r="BE233"/>
  <c r="BE245"/>
  <c r="BE130"/>
  <c r="BE144"/>
  <c r="BE158"/>
  <c r="BE166"/>
  <c r="BE180"/>
  <c r="BE189"/>
  <c r="BE190"/>
  <c r="BE191"/>
  <c r="BE193"/>
  <c r="BE204"/>
  <c r="BE209"/>
  <c r="BE210"/>
  <c r="BE214"/>
  <c r="BE221"/>
  <c r="BE231"/>
  <c r="BE257"/>
  <c i="3" r="E115"/>
  <c r="BE128"/>
  <c r="BE136"/>
  <c r="BE138"/>
  <c r="BE140"/>
  <c r="BE161"/>
  <c r="BE173"/>
  <c r="BE174"/>
  <c r="BE178"/>
  <c r="BE180"/>
  <c r="BE181"/>
  <c r="BE185"/>
  <c r="BE193"/>
  <c r="BE200"/>
  <c r="BE201"/>
  <c r="BE204"/>
  <c r="BE206"/>
  <c r="BE208"/>
  <c r="BE209"/>
  <c r="J89"/>
  <c r="F92"/>
  <c r="BE130"/>
  <c r="BE132"/>
  <c r="BE134"/>
  <c r="BE137"/>
  <c r="BE143"/>
  <c r="BE145"/>
  <c r="BE147"/>
  <c r="BE153"/>
  <c r="BE157"/>
  <c r="BE165"/>
  <c r="BE170"/>
  <c r="BE176"/>
  <c r="BE183"/>
  <c r="BE187"/>
  <c r="BE189"/>
  <c r="BE191"/>
  <c r="BE192"/>
  <c r="BE195"/>
  <c r="BE198"/>
  <c r="BE199"/>
  <c r="BE202"/>
  <c r="BE205"/>
  <c i="2" r="BE287"/>
  <c r="BE289"/>
  <c r="BE290"/>
  <c r="BE293"/>
  <c r="BE299"/>
  <c r="J89"/>
  <c r="E118"/>
  <c r="BE136"/>
  <c r="BE147"/>
  <c r="BE181"/>
  <c r="BE196"/>
  <c r="BE201"/>
  <c r="BE205"/>
  <c r="BE208"/>
  <c r="BE219"/>
  <c r="BE230"/>
  <c r="BE234"/>
  <c r="BE253"/>
  <c r="BE263"/>
  <c r="BE266"/>
  <c r="BE273"/>
  <c r="BE133"/>
  <c r="BE145"/>
  <c r="BE154"/>
  <c r="BE161"/>
  <c r="BE171"/>
  <c r="BE190"/>
  <c r="BE193"/>
  <c r="BE197"/>
  <c r="BE199"/>
  <c r="BE203"/>
  <c r="BE206"/>
  <c r="BE209"/>
  <c r="BE217"/>
  <c r="BE221"/>
  <c r="BE236"/>
  <c r="BE242"/>
  <c r="BE246"/>
  <c r="BE247"/>
  <c r="BE248"/>
  <c r="BE250"/>
  <c r="BE258"/>
  <c r="BE260"/>
  <c r="BE261"/>
  <c r="BE268"/>
  <c r="BE270"/>
  <c r="BE277"/>
  <c r="BE296"/>
  <c r="BE298"/>
  <c r="F92"/>
  <c r="BE131"/>
  <c r="BE135"/>
  <c r="BE138"/>
  <c r="BE139"/>
  <c r="BE141"/>
  <c r="BE143"/>
  <c r="BE144"/>
  <c r="BE150"/>
  <c r="BE152"/>
  <c r="BE167"/>
  <c r="BE176"/>
  <c r="BE184"/>
  <c r="BE207"/>
  <c r="BE211"/>
  <c r="BE213"/>
  <c r="BE215"/>
  <c r="BE216"/>
  <c r="BE224"/>
  <c r="BE226"/>
  <c r="BE228"/>
  <c r="BE232"/>
  <c r="BE238"/>
  <c r="BE240"/>
  <c r="BE244"/>
  <c r="BE256"/>
  <c r="BE262"/>
  <c r="BE264"/>
  <c r="BE265"/>
  <c r="BE271"/>
  <c r="BE275"/>
  <c r="BE279"/>
  <c r="BE283"/>
  <c r="BE286"/>
  <c r="BE300"/>
  <c r="F36"/>
  <c i="1" r="BC95"/>
  <c i="2" r="J34"/>
  <c i="1" r="AW95"/>
  <c i="3" r="F34"/>
  <c i="1" r="BA96"/>
  <c i="3" r="F37"/>
  <c i="1" r="BD96"/>
  <c i="4" r="F35"/>
  <c i="1" r="BB97"/>
  <c i="5" r="J34"/>
  <c i="1" r="AW98"/>
  <c i="5" r="F36"/>
  <c i="1" r="BC98"/>
  <c i="5" r="F34"/>
  <c i="1" r="BA98"/>
  <c i="6" r="F35"/>
  <c i="1" r="BB99"/>
  <c i="6" r="F34"/>
  <c i="1" r="BA99"/>
  <c i="2" r="F35"/>
  <c i="1" r="BB95"/>
  <c i="2" r="F37"/>
  <c i="1" r="BD95"/>
  <c i="3" r="J34"/>
  <c i="1" r="AW96"/>
  <c i="4" r="J34"/>
  <c i="1" r="AW97"/>
  <c i="4" r="F36"/>
  <c i="1" r="BC97"/>
  <c i="5" r="F37"/>
  <c i="1" r="BD98"/>
  <c i="6" r="J34"/>
  <c i="1" r="AW99"/>
  <c i="6" r="F37"/>
  <c i="1" r="BD99"/>
  <c i="2" r="F34"/>
  <c i="1" r="BA95"/>
  <c i="3" r="F35"/>
  <c i="1" r="BB96"/>
  <c i="3" r="F36"/>
  <c i="1" r="BC96"/>
  <c i="4" r="F34"/>
  <c i="1" r="BA97"/>
  <c i="4" r="F37"/>
  <c i="1" r="BD97"/>
  <c i="5" r="F35"/>
  <c i="1" r="BB98"/>
  <c i="6" r="F36"/>
  <c i="1" r="BC99"/>
  <c i="2" l="1" r="T148"/>
  <c r="T128"/>
  <c i="6" r="T139"/>
  <c r="T124"/>
  <c i="5" r="P120"/>
  <c i="1" r="AU98"/>
  <c i="4" r="R196"/>
  <c r="R127"/>
  <c i="3" r="P141"/>
  <c r="P125"/>
  <c i="1" r="AU96"/>
  <c i="2" r="R148"/>
  <c r="R128"/>
  <c i="4" r="T196"/>
  <c r="T127"/>
  <c i="2" r="P148"/>
  <c r="P128"/>
  <c i="1" r="AU95"/>
  <c i="3" r="T141"/>
  <c r="T125"/>
  <c i="6" r="R139"/>
  <c r="R124"/>
  <c i="5" r="T120"/>
  <c i="4" r="P196"/>
  <c r="P127"/>
  <c i="1" r="AU97"/>
  <c i="3" r="BK131"/>
  <c r="J131"/>
  <c r="J100"/>
  <c i="5" r="BK121"/>
  <c r="J121"/>
  <c r="J97"/>
  <c i="6" r="BK125"/>
  <c r="J125"/>
  <c r="J97"/>
  <c r="BK139"/>
  <c r="J139"/>
  <c r="J102"/>
  <c i="4" r="BK128"/>
  <c r="J128"/>
  <c r="J97"/>
  <c r="BK196"/>
  <c r="J196"/>
  <c r="J104"/>
  <c i="2" r="BK129"/>
  <c r="J129"/>
  <c r="J97"/>
  <c r="BK148"/>
  <c r="J148"/>
  <c r="J104"/>
  <c i="3" r="BK126"/>
  <c r="J126"/>
  <c r="J97"/>
  <c r="J141"/>
  <c r="J103"/>
  <c r="F33"/>
  <c i="1" r="AZ96"/>
  <c i="4" r="F33"/>
  <c i="1" r="AZ97"/>
  <c i="2" r="F33"/>
  <c i="1" r="AZ95"/>
  <c i="4" r="J33"/>
  <c i="1" r="AV97"/>
  <c r="AT97"/>
  <c i="2" r="J33"/>
  <c i="1" r="AV95"/>
  <c r="AT95"/>
  <c i="5" r="F33"/>
  <c i="1" r="AZ98"/>
  <c i="6" r="J33"/>
  <c i="1" r="AV99"/>
  <c r="AT99"/>
  <c r="BB94"/>
  <c r="W31"/>
  <c i="3" r="J33"/>
  <c i="1" r="AV96"/>
  <c r="AT96"/>
  <c i="5" r="J33"/>
  <c i="1" r="AV98"/>
  <c r="AT98"/>
  <c i="6" r="F33"/>
  <c i="1" r="AZ99"/>
  <c r="BD94"/>
  <c r="W33"/>
  <c r="BC94"/>
  <c r="W32"/>
  <c r="BA94"/>
  <c r="AW94"/>
  <c r="AK30"/>
  <c i="3" l="1" r="BK125"/>
  <c r="J125"/>
  <c r="J96"/>
  <c i="4" r="BK127"/>
  <c r="J127"/>
  <c r="J96"/>
  <c i="5" r="BK120"/>
  <c r="J120"/>
  <c r="J96"/>
  <c i="2" r="BK128"/>
  <c r="J128"/>
  <c r="J96"/>
  <c i="6" r="BK124"/>
  <c r="J124"/>
  <c r="J96"/>
  <c i="1" r="AU94"/>
  <c r="AY94"/>
  <c r="AZ94"/>
  <c r="AV94"/>
  <c r="AK29"/>
  <c r="W30"/>
  <c r="AX94"/>
  <c i="5" l="1" r="J30"/>
  <c i="1" r="AG98"/>
  <c i="3" r="J30"/>
  <c i="1" r="AG96"/>
  <c r="AN96"/>
  <c i="6" r="J30"/>
  <c i="1" r="AG99"/>
  <c i="2" r="J30"/>
  <c i="1" r="AG95"/>
  <c i="4" r="J30"/>
  <c i="1" r="AG97"/>
  <c r="W29"/>
  <c r="AT94"/>
  <c i="2" l="1" r="J39"/>
  <c i="3" r="J39"/>
  <c i="5" r="J39"/>
  <c i="4" r="J39"/>
  <c i="6" r="J39"/>
  <c i="1" r="AN97"/>
  <c r="AN95"/>
  <c r="AN99"/>
  <c r="AN98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<sst xmlns="http://schemas.openxmlformats.org/spreadsheetml/2006/main">
  <si>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</si>
  <si>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</si>
  <si>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</si>
  <si>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</si>
  <si>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</si>
  <si>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{98dc9d29-64b8-4628-8e6f-c7a37afa90a4}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</si>
  <si>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</si>
  <si>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</si>
  <si>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</si>
  <si>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</si>
  <si>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</si>
  <si>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</si>
  <si>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</si>
  <si>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</si>
  <si>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202329042023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</si>
  <si>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</si>
  <si>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</si>
  <si>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ROZVODŮ VODY A ODPADŮ</t>
  </si>
  <si>
    <t>KSO:</t>
  </si>
  <si>
    <t>CC-CZ:</t>
  </si>
  <si>
    <t>Místo:</t>
  </si>
  <si>
    <t xml:space="preserve">Gymnázium Volgogradská Ostrava </t>
  </si>
  <si>
    <t>Datum:</t>
  </si>
  <si>
    <t>26. 4. 2023</t>
  </si>
  <si>
    <t>Zadavatel:</t>
  </si>
  <si>
    <t>IČ:</t>
  </si>
  <si>
    <t>Gymnázium Volgogradská Ostrava</t>
  </si>
  <si>
    <t>DIČ:</t>
  </si>
  <si>
    <t>Uchazeč:</t>
  </si>
  <si>
    <t>Vyplň údaj</t>
  </si>
  <si>
    <t>Projektant:</t>
  </si>
  <si>
    <t xml:space="preserve">ATRIS s.r.o. 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</si>
  <si>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</si>
  <si>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</si>
  <si>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</si>
  <si>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</si>
  <si>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</si>
  <si>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</si>
  <si>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</si>
  <si>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</si>
  <si>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</si>
  <si>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</si>
  <si>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</si>
  <si>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</si>
  <si>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</si>
  <si>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</si>
  <si>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</si>
  <si>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</si>
  <si>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</si>
  <si>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</si>
  <si>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</si>
  <si>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</si>
  <si>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</si>
  <si>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</si>
  <si>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</si>
  <si>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</si>
  <si>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</si>
  <si>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</si>
  <si>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</si>
  <si>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</si>
  <si>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</si>
  <si>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</si>
  <si>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</si>
  <si>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</si>
  <si>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</si>
  <si>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</si>
  <si>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</si>
  <si>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</si>
  <si>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</si>
  <si>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</si>
  <si>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</si>
  <si>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</si>
  <si>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</si>
  <si>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</si>
  <si>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</si>
  <si>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</si>
  <si>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</si>
  <si>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</si>
  <si>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</si>
  <si>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</si>
  <si>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</si>
  <si>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</si>
  <si>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 xml:space="preserve">Zdravotechnika </t>
  </si>
  <si>
    <t>STA</t>
  </si>
  <si>
    <t>1</t>
  </si>
  <si>
    <t>{16726e1b-3630-4d9b-833a-3eb1efa370ce}</t>
  </si>
  <si>
    <t>2</t>
  </si>
  <si>
    <t>SO 02</t>
  </si>
  <si>
    <t>{2cb8dd63-1b0c-4c0b-8de0-f1c8e1436e42}</t>
  </si>
  <si>
    <t>SO 01.1</t>
  </si>
  <si>
    <t xml:space="preserve">Stavební část </t>
  </si>
  <si>
    <t>{7d3b0834-3c94-4fd9-9040-633edae4d17a}</t>
  </si>
  <si>
    <t>005</t>
  </si>
  <si>
    <t xml:space="preserve">Ostatní a vedlejší náklady </t>
  </si>
  <si>
    <t>{95b6ae98-7e8f-48db-8b37-a22b088e6313}</t>
  </si>
  <si>
    <t>SO 02.1</t>
  </si>
  <si>
    <t>{4ecb3e4e-94be-4eec-8b96-0f077ac6db63}</t>
  </si>
  <si>
    <t>KRYCÍ LIST SOUPISU PRACÍ</t>
  </si>
  <si>
    <t>Objekt:</t>
  </si>
  <si>
    <t xml:space="preserve">SO 01 - Zdravotechnika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</si>
  <si>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</si>
  <si>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</si>
  <si>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</si>
  <si>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</si>
  <si>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</si>
  <si>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</si>
  <si>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</si>
  <si>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</si>
  <si>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</si>
  <si>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</si>
  <si>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  99 - Přesun hmot a manipulace se sutí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</si>
  <si>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</si>
  <si>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</si>
  <si>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</si>
  <si>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</si>
  <si>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</si>
  <si>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</si>
  <si>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</si>
  <si>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</si>
  <si>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</si>
  <si>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</si>
  <si>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</si>
  <si>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</si>
  <si>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</si>
  <si>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</si>
  <si>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</si>
  <si>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</si>
  <si>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</si>
  <si>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</si>
  <si>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</si>
  <si>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</si>
  <si>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</si>
  <si>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</si>
  <si>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</si>
  <si>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</si>
  <si>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</si>
  <si>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310237241</t>
  </si>
  <si>
    <t>Zazdívka otvorů pl přes 0,09 do 0,25 m2 ve zdivu nadzákladovém cihlami pálenými tl do 300 mm</t>
  </si>
  <si>
    <t>kus</t>
  </si>
  <si>
    <t>CS ÚRS 2023 01</t>
  </si>
  <si>
    <t>4</t>
  </si>
  <si>
    <t>2073987274</t>
  </si>
  <si>
    <t>Vodorovné konstrukce</t>
  </si>
  <si>
    <t>411386621</t>
  </si>
  <si>
    <t>Zabetonování prostupů v instalačních šachtách ze suchých směsí pl přes 0,09 do 0,25 m2 ve stropech</t>
  </si>
  <si>
    <t>1169474559</t>
  </si>
  <si>
    <t>6</t>
  </si>
  <si>
    <t>Úpravy povrchů, podlahy a osazování výplní</t>
  </si>
  <si>
    <t>611325222</t>
  </si>
  <si>
    <t>Vápenocementová štuková omítka malých ploch přes 0,09 do 0,25 m2 na stropech</t>
  </si>
  <si>
    <t>750683452</t>
  </si>
  <si>
    <t>612325222</t>
  </si>
  <si>
    <t>Vápenocementová štuková omítka malých ploch přes 0,09 do 0,25 m2 na stěnách</t>
  </si>
  <si>
    <t>-819699912</t>
  </si>
  <si>
    <t>9</t>
  </si>
  <si>
    <t>Ostatní konstrukce a práce, bourání</t>
  </si>
  <si>
    <t>5</t>
  </si>
  <si>
    <t>971033441</t>
  </si>
  <si>
    <t>Vybourání otvorů ve zdivu cihelném pl do 0,25 m2 na MVC nebo MV tl do 300 mm</t>
  </si>
  <si>
    <t>-673687870</t>
  </si>
  <si>
    <t>972054341</t>
  </si>
  <si>
    <t>Vybourání otvorů v ŽB stropech nebo klenbách pl do 0,25 m2 tl do 150 mm</t>
  </si>
  <si>
    <t>-213423976</t>
  </si>
  <si>
    <t>99</t>
  </si>
  <si>
    <t>Přesun hmot a manipulace se sutí</t>
  </si>
  <si>
    <t>7</t>
  </si>
  <si>
    <t>998018003</t>
  </si>
  <si>
    <t>Přesun hmot ruční pro budovy v přes 12 do 24 m</t>
  </si>
  <si>
    <t>t</t>
  </si>
  <si>
    <t>2067191952</t>
  </si>
  <si>
    <t>997</t>
  </si>
  <si>
    <t>Přesun sutě</t>
  </si>
  <si>
    <t>8</t>
  </si>
  <si>
    <t>997013154</t>
  </si>
  <si>
    <t>Vnitrostaveništní doprava suti a vybouraných hmot pro budovy v přes 12 do 15 m s omezením mechanizace</t>
  </si>
  <si>
    <t>111839719</t>
  </si>
  <si>
    <t>997013501</t>
  </si>
  <si>
    <t>Odvoz suti a vybouraných hmot na skládku nebo meziskládku do 1 km se složením</t>
  </si>
  <si>
    <t>734871937</t>
  </si>
  <si>
    <t>10</t>
  </si>
  <si>
    <t>997013509</t>
  </si>
  <si>
    <t>Příplatek k odvozu suti a vybouraných hmot na skládku ZKD 1 km přes 1 km</t>
  </si>
  <si>
    <t>1605046833</t>
  </si>
  <si>
    <t>VV</t>
  </si>
  <si>
    <t>22,54*19 'Přepočtené koeficientem množství</t>
  </si>
  <si>
    <t>11</t>
  </si>
  <si>
    <t>997013631</t>
  </si>
  <si>
    <t>Poplatek za uložení na skládce (skládkovné) stavebního odpadu směsného kód odpadu 17 09 04</t>
  </si>
  <si>
    <t>-1342194675</t>
  </si>
  <si>
    <t>PSV</t>
  </si>
  <si>
    <t>Práce a dodávky PSV</t>
  </si>
  <si>
    <t>713</t>
  </si>
  <si>
    <t>Izolace tepelné</t>
  </si>
  <si>
    <t>12</t>
  </si>
  <si>
    <t>713410813</t>
  </si>
  <si>
    <t>Odstranění izolace tepelné potrubí pásy nebo rohožemi bez úpravy staženými drátem tl přes 50 mm</t>
  </si>
  <si>
    <t>m</t>
  </si>
  <si>
    <t>16</t>
  </si>
  <si>
    <t>-1318415383</t>
  </si>
  <si>
    <t>"stávající potrubí"870</t>
  </si>
  <si>
    <t>13</t>
  </si>
  <si>
    <t>713463121</t>
  </si>
  <si>
    <t>Montáž izolace tepelné potrubí potrubními pouzdry bez úpravy uchycenými sponami 1x</t>
  </si>
  <si>
    <t>532054450</t>
  </si>
  <si>
    <t>"viz.v.c. D.1.4.b).02-06"886</t>
  </si>
  <si>
    <t>14</t>
  </si>
  <si>
    <t>M</t>
  </si>
  <si>
    <t>R-377048</t>
  </si>
  <si>
    <t xml:space="preserve">pouzdro izolační potrubní  25/13mm - viz. technické podmínky výrobků</t>
  </si>
  <si>
    <t>32</t>
  </si>
  <si>
    <t>2114095401</t>
  </si>
  <si>
    <t>P</t>
  </si>
  <si>
    <t xml:space="preserve">Poznámka k položce:_x000d_
-	potrubní izolační pouzdro z kamenné vlny (minerální vlny) pojené organickým pojivem s polepem hliníkovou fólií vyztuženou skleněnou mřížkou _x000d_
-	reakce na oheň podle EN 13501-1 A2L-s1, d0, propustnost pro vodní páru MV2_x000d_
-	tl. dle vyhlášky č. 193/2007 Sb., _x000d_
-	tepelná izolace určená pro potrubí teplé vody_x000d_
</t>
  </si>
  <si>
    <t>"požární voda "46</t>
  </si>
  <si>
    <t>"teplá voda"100</t>
  </si>
  <si>
    <t>"studená voda"4</t>
  </si>
  <si>
    <t>Součet</t>
  </si>
  <si>
    <t>150*1,05 'Přepočtené koeficientem množství</t>
  </si>
  <si>
    <t>R-377045</t>
  </si>
  <si>
    <t xml:space="preserve">pouzdro izolační potrubní 20/13mm - viz. technické podmínky výrobků </t>
  </si>
  <si>
    <t>1926708432</t>
  </si>
  <si>
    <t>Poznámka k položce:_x000d_
pouzdro izolační potrubní z pěnového polyetylenu 20/20mm</t>
  </si>
  <si>
    <t>"viz.v.c. D.1.4.b).02-10-teplá voda"124</t>
  </si>
  <si>
    <t>"studená"113</t>
  </si>
  <si>
    <t>237*1,05 'Přepočtené koeficientem množství</t>
  </si>
  <si>
    <t>28377054</t>
  </si>
  <si>
    <t xml:space="preserve">pouzdro izolační potrubní 32/13 mm - viz. technické podmínky výrobků </t>
  </si>
  <si>
    <t>1971113023</t>
  </si>
  <si>
    <t xml:space="preserve">Poznámka k položce:_x000d_
pouzdro izolační potrubní 32/30mm - viz. technické podmínky výrobků </t>
  </si>
  <si>
    <t>"viz.v.c. D.1.4.b).02-10-požární voda"25</t>
  </si>
  <si>
    <t>25*1,05 'Přepočtené koeficientem množství</t>
  </si>
  <si>
    <t>17</t>
  </si>
  <si>
    <t>28377060</t>
  </si>
  <si>
    <t>pouzdro izolační potrubní z pěnového polyetylenu 40/25mm</t>
  </si>
  <si>
    <t>881259135</t>
  </si>
  <si>
    <t>"teplá "76</t>
  </si>
  <si>
    <t>"studená"70</t>
  </si>
  <si>
    <t>146*1,1 'Přepočtené koeficientem množství</t>
  </si>
  <si>
    <t>18</t>
  </si>
  <si>
    <t>28377019</t>
  </si>
  <si>
    <t>pouzdro izolační potrubní z pěnového polyetylenu 50/25mm</t>
  </si>
  <si>
    <t>445811729</t>
  </si>
  <si>
    <t>"teplá"10</t>
  </si>
  <si>
    <t>"studená"38</t>
  </si>
  <si>
    <t>48*1,1 'Přepočtené koeficientem množství</t>
  </si>
  <si>
    <t>19</t>
  </si>
  <si>
    <t>28377067</t>
  </si>
  <si>
    <t>pouzdro izolační potrubní z pěnového polyetylenu 63/25mm</t>
  </si>
  <si>
    <t>-480225501</t>
  </si>
  <si>
    <t>"studená"60</t>
  </si>
  <si>
    <t>60*1,1 'Přepočtené koeficientem množství</t>
  </si>
  <si>
    <t>20</t>
  </si>
  <si>
    <t>R-377056</t>
  </si>
  <si>
    <t xml:space="preserve">pouzdro izolační potrubní  32/5mm - viz. technické podmínky výrobků </t>
  </si>
  <si>
    <t>CS ÚRS 2022 01</t>
  </si>
  <si>
    <t>-1716150046</t>
  </si>
  <si>
    <t xml:space="preserve">Poznámka k položce:_x000d_
Izolace potrubí teplé vody_x000d_
-	potrubní izolační pouzdro z kamenné vlny (minerální vlny) pojené organickým pojivem s polepem hliníkovou fólií vyztuženou skleněnou mřížkou _x000d_
-	reakce na oheň podle EN 13501-1 A2L-s1, d0, propustnost pro vodní páru MV2_x000d_
-	tl. dle vyhlášky č. 193/2007 Sb., _x000d_
-	tepelná izolace určená pro potrubí teplé vody_x000d_
</t>
  </si>
  <si>
    <t>"viz.v.c. D.1.4.b).02-10 - teplá"85</t>
  </si>
  <si>
    <t>"studená"13</t>
  </si>
  <si>
    <t>98*1,1 'Přepočtené koeficientem množství</t>
  </si>
  <si>
    <t>28377058</t>
  </si>
  <si>
    <t>pouzdro izolační potrubní z pěnového polyetylenu 40/13mm</t>
  </si>
  <si>
    <t>1517165410</t>
  </si>
  <si>
    <t>"požární voda"110</t>
  </si>
  <si>
    <t>110*1,1 'Přepočtené koeficientem množství</t>
  </si>
  <si>
    <t>22</t>
  </si>
  <si>
    <t>28377017</t>
  </si>
  <si>
    <t>pouzdro izolační potrubní z pěnového polyetylenu 50/13mm</t>
  </si>
  <si>
    <t>-471522018</t>
  </si>
  <si>
    <t>"požární voda"12</t>
  </si>
  <si>
    <t>12*1,1 'Přepočtené koeficientem množství</t>
  </si>
  <si>
    <t>23</t>
  </si>
  <si>
    <t>998713203</t>
  </si>
  <si>
    <t>Přesun hmot procentní pro izolace tepelné v objektech v přes 12 do 24 m</t>
  </si>
  <si>
    <t>%</t>
  </si>
  <si>
    <t>-1206272776</t>
  </si>
  <si>
    <t>24</t>
  </si>
  <si>
    <t>998713292</t>
  </si>
  <si>
    <t>Příplatek k přesunu hmot procentní 713 za zvětšený přesun do 100 m</t>
  </si>
  <si>
    <t>-450192588</t>
  </si>
  <si>
    <t>721</t>
  </si>
  <si>
    <t>Zdravotechnika - vnitřní kanalizace</t>
  </si>
  <si>
    <t>25</t>
  </si>
  <si>
    <t>721140806</t>
  </si>
  <si>
    <t>Demontáž potrubí litinové DN přes 100 do 200</t>
  </si>
  <si>
    <t>746645197</t>
  </si>
  <si>
    <t>"předpoklad stávající kanalizace splašková"120</t>
  </si>
  <si>
    <t>26</t>
  </si>
  <si>
    <t>721171803</t>
  </si>
  <si>
    <t>Demontáž potrubí z PVC D do 75</t>
  </si>
  <si>
    <t>-1982329946</t>
  </si>
  <si>
    <t>"předpoklad stávající potrubí od umyvadel"36</t>
  </si>
  <si>
    <t>27</t>
  </si>
  <si>
    <t>721174024</t>
  </si>
  <si>
    <t>Potrubí kanalizační z PP odpadní DN 75</t>
  </si>
  <si>
    <t>-293596672</t>
  </si>
  <si>
    <t>"viz. v.c. D.1.4.b).02 - 06"11</t>
  </si>
  <si>
    <t>28</t>
  </si>
  <si>
    <t>998721292</t>
  </si>
  <si>
    <t>Příplatek k přesunu hmot procentní 721 za zvětšený přesun do 100 m</t>
  </si>
  <si>
    <t>1283531576</t>
  </si>
  <si>
    <t>29</t>
  </si>
  <si>
    <t>R-7210090</t>
  </si>
  <si>
    <t>Napojení stávajících připojovacíhc potrubí na nový odpadní systém</t>
  </si>
  <si>
    <t>2012013087</t>
  </si>
  <si>
    <t>30</t>
  </si>
  <si>
    <t>R-7210091</t>
  </si>
  <si>
    <t>Napojení nového svodu splaškové kanalizace na stávající potrubí (předpoklad plast) pod stropem 3.NP</t>
  </si>
  <si>
    <t>-835612711</t>
  </si>
  <si>
    <t>31</t>
  </si>
  <si>
    <t>R-7210092</t>
  </si>
  <si>
    <t>Napojení nového svodu splaškové kanalizace na stávající potrubí ( předpoklad šedá litina)u podlahy 1.NP</t>
  </si>
  <si>
    <t>-158670214</t>
  </si>
  <si>
    <t>R-7211740</t>
  </si>
  <si>
    <t>Potrubí kanalizační z PP odpadní DN 50</t>
  </si>
  <si>
    <t>625683309</t>
  </si>
  <si>
    <t>"viz. v.c. D.1.4.b).02 - 06"100</t>
  </si>
  <si>
    <t>33</t>
  </si>
  <si>
    <t>721174043</t>
  </si>
  <si>
    <t>Potrubí kanalizační z PP připojovací DN 50</t>
  </si>
  <si>
    <t>-2090998554</t>
  </si>
  <si>
    <t>"viz. v.c. D.1.4.b).02 - 06"35</t>
  </si>
  <si>
    <t>34</t>
  </si>
  <si>
    <t>721194104</t>
  </si>
  <si>
    <t>Vyvedení a upevnění odpadních výpustek DN 40/50</t>
  </si>
  <si>
    <t>-1724507591</t>
  </si>
  <si>
    <t>"viz. v.c. D.1.4.b).02 - 06"30</t>
  </si>
  <si>
    <t>35</t>
  </si>
  <si>
    <t>721290112</t>
  </si>
  <si>
    <t>Zkouška těsnosti potrubí kanalizace vodou DN 150/DN 200</t>
  </si>
  <si>
    <t>-567640656</t>
  </si>
  <si>
    <t>36</t>
  </si>
  <si>
    <t>998721203</t>
  </si>
  <si>
    <t>Přesun hmot procentní pro vnitřní kanalizace v objektech v přes 12 do 24 m</t>
  </si>
  <si>
    <t>2032286139</t>
  </si>
  <si>
    <t>37</t>
  </si>
  <si>
    <t>R-7215101</t>
  </si>
  <si>
    <t>D+M Protipožární manžeta pro DN 50</t>
  </si>
  <si>
    <t>2070247478</t>
  </si>
  <si>
    <t>"viz. v.c. D.1.4.b).02 - 06"20</t>
  </si>
  <si>
    <t>38</t>
  </si>
  <si>
    <t>R-7215980</t>
  </si>
  <si>
    <t>D+M čisticí tvarovky DN 75</t>
  </si>
  <si>
    <t>726242858</t>
  </si>
  <si>
    <t>"viz. v.c. D.1.4.b).02 - 06"1</t>
  </si>
  <si>
    <t>39</t>
  </si>
  <si>
    <t>R-7215982</t>
  </si>
  <si>
    <t>D+M čisticí tvarovky DN 150</t>
  </si>
  <si>
    <t>-1366969071</t>
  </si>
  <si>
    <t>"viz. v.c. D.1.4.b).02 - 06"9</t>
  </si>
  <si>
    <t>722</t>
  </si>
  <si>
    <t>Zdravotechnika - vnitřní vodovod</t>
  </si>
  <si>
    <t>40</t>
  </si>
  <si>
    <t>722130233</t>
  </si>
  <si>
    <t>Potrubí vodovodní ocelové závitové pozinkované svařované běžné DN 25</t>
  </si>
  <si>
    <t>-1203716649</t>
  </si>
  <si>
    <t>"viz.v.c. D.1.4.b).02-06-požární voda"46</t>
  </si>
  <si>
    <t>41</t>
  </si>
  <si>
    <t>722130234</t>
  </si>
  <si>
    <t>Potrubí vodovodní ocelové závitové pozinkované svařované běžné DN 32</t>
  </si>
  <si>
    <t>-158020396</t>
  </si>
  <si>
    <t>"viz.v.c. D.1.4.b).02- 06požární voda"25</t>
  </si>
  <si>
    <t>42</t>
  </si>
  <si>
    <t>722130235</t>
  </si>
  <si>
    <t>Potrubí vodovodní ocelové závitové pozinkované svařované běžné DN 40</t>
  </si>
  <si>
    <t>-1454074828</t>
  </si>
  <si>
    <t>"viz. v.c. D.1.4.b).02 - 06-požární voda"110</t>
  </si>
  <si>
    <t>43</t>
  </si>
  <si>
    <t>722130236</t>
  </si>
  <si>
    <t>Potrubí vodovodní ocelové závitové pozinkované svařované běžné DN 50</t>
  </si>
  <si>
    <t>-631321321</t>
  </si>
  <si>
    <t>"viz. v.c. D.1.4.b).02 - 06-požární voda"12</t>
  </si>
  <si>
    <t>44</t>
  </si>
  <si>
    <t>722130803</t>
  </si>
  <si>
    <t>Demontáž potrubí ocelové pozinkované závitové DN přes 40 do 50</t>
  </si>
  <si>
    <t>170134317</t>
  </si>
  <si>
    <t>"stávající rozvody vody"870</t>
  </si>
  <si>
    <t>45</t>
  </si>
  <si>
    <t>722174002</t>
  </si>
  <si>
    <t>Potrubí vodovodní plastové PPR svar polyfúze PN 16 D 20x2,8 mm</t>
  </si>
  <si>
    <t>-1409553079</t>
  </si>
  <si>
    <t>"viz. v.c. D.1.4.b).02 - 06"237</t>
  </si>
  <si>
    <t>46</t>
  </si>
  <si>
    <t>722174003</t>
  </si>
  <si>
    <t>Potrubí vodovodní plastové PPR svar polyfúze PN 16 D 25x3,5 mm</t>
  </si>
  <si>
    <t>-1591543562</t>
  </si>
  <si>
    <t>"viz. v.c. D.1.4.b).02 - 06"104</t>
  </si>
  <si>
    <t>47</t>
  </si>
  <si>
    <t>722174004</t>
  </si>
  <si>
    <t>Potrubí vodovodní plastové PPR svar polyfúze PN 16 D 32x4,4 mm</t>
  </si>
  <si>
    <t>1384799504</t>
  </si>
  <si>
    <t>"viz. v.c. D.1.4.b).02 - 06"98</t>
  </si>
  <si>
    <t>48</t>
  </si>
  <si>
    <t>722174005</t>
  </si>
  <si>
    <t>Potrubí vodovodní plastové PPR svar polyfúze PN 16 D 40x5,5 mm</t>
  </si>
  <si>
    <t>743346426</t>
  </si>
  <si>
    <t>"viz. v.c. D.1.4.b).02 - 06"146</t>
  </si>
  <si>
    <t>49</t>
  </si>
  <si>
    <t>722174006</t>
  </si>
  <si>
    <t>Potrubí vodovodní plastové PPR svar polyfúze PN 16 D 50x6,9 mm</t>
  </si>
  <si>
    <t>-129409803</t>
  </si>
  <si>
    <t>"viz. v.c. D.1.4.b).02 - 06"48</t>
  </si>
  <si>
    <t>50</t>
  </si>
  <si>
    <t>722174007</t>
  </si>
  <si>
    <t>Potrubí vodovodní plastové PPR svar polyfúze PN 16 D 63x8,6 mm</t>
  </si>
  <si>
    <t>-311491470</t>
  </si>
  <si>
    <t>"viz. v.c. D.1.4.b).02 - 06"60</t>
  </si>
  <si>
    <t>51</t>
  </si>
  <si>
    <t>722190901</t>
  </si>
  <si>
    <t>Uzavření nebo otevření vodovodního potrubí při opravách</t>
  </si>
  <si>
    <t>-393123813</t>
  </si>
  <si>
    <t>52</t>
  </si>
  <si>
    <t>722212440</t>
  </si>
  <si>
    <t>Orientační štítky na zeď</t>
  </si>
  <si>
    <t>soubor</t>
  </si>
  <si>
    <t>482768168</t>
  </si>
  <si>
    <t>53</t>
  </si>
  <si>
    <t>722240122</t>
  </si>
  <si>
    <t>Kohout kulový plastový PPR DN 20</t>
  </si>
  <si>
    <t>-2123076873</t>
  </si>
  <si>
    <t>"viz.v.c. D.1.4.b).02-06"20</t>
  </si>
  <si>
    <t>54</t>
  </si>
  <si>
    <t>722240123</t>
  </si>
  <si>
    <t xml:space="preserve">Kohout kulový plastový PPR DN 25 </t>
  </si>
  <si>
    <t>903939905</t>
  </si>
  <si>
    <t>Poznámka k položce:_x000d_
s výpustným ventilem</t>
  </si>
  <si>
    <t>"viz.v.c. D.1.4.b).02-06"1</t>
  </si>
  <si>
    <t>55</t>
  </si>
  <si>
    <t>722240124</t>
  </si>
  <si>
    <t>Kohout kulový plastový PPR DN 32</t>
  </si>
  <si>
    <t>-1947178811</t>
  </si>
  <si>
    <t>"viz.v.c. D.1.4.b).02-06"5</t>
  </si>
  <si>
    <t>56</t>
  </si>
  <si>
    <t>722240125</t>
  </si>
  <si>
    <t>Kohout kulový plastový PPR DN 40</t>
  </si>
  <si>
    <t>290900762</t>
  </si>
  <si>
    <t>"viz.v.c. D.1.4.b).02-06"3</t>
  </si>
  <si>
    <t>57</t>
  </si>
  <si>
    <t>722240126</t>
  </si>
  <si>
    <t>Kohout kulový plastový PPR DN 50</t>
  </si>
  <si>
    <t>-1130253610</t>
  </si>
  <si>
    <t>58</t>
  </si>
  <si>
    <t>722290215</t>
  </si>
  <si>
    <t>Zkouška těsnosti vodovodního potrubí hrdlového nebo přírubového DN do 100</t>
  </si>
  <si>
    <t>1050748561</t>
  </si>
  <si>
    <t>59</t>
  </si>
  <si>
    <t>722290234</t>
  </si>
  <si>
    <t>Proplach a dezinfekce vodovodního potrubí DN do 80</t>
  </si>
  <si>
    <t>417211811</t>
  </si>
  <si>
    <t>60</t>
  </si>
  <si>
    <t>998722203</t>
  </si>
  <si>
    <t>Přesun hmot procentní pro vnitřní vodovod v objektech v přes 12 do 24 m</t>
  </si>
  <si>
    <t>-2063977922</t>
  </si>
  <si>
    <t>61</t>
  </si>
  <si>
    <t>998722292</t>
  </si>
  <si>
    <t>Příplatek k přesunu hmot procentní 722 za zvětšený přesun do 100 m</t>
  </si>
  <si>
    <t>456600788</t>
  </si>
  <si>
    <t>62</t>
  </si>
  <si>
    <t>R-7219000</t>
  </si>
  <si>
    <t xml:space="preserve">Vyčištění stávající ležaté kanalizace </t>
  </si>
  <si>
    <t>1058861569</t>
  </si>
  <si>
    <t>63</t>
  </si>
  <si>
    <t>R-7223490</t>
  </si>
  <si>
    <t>D+M Rohový ventil k novým umyvadlům</t>
  </si>
  <si>
    <t>1678816959</t>
  </si>
  <si>
    <t>64</t>
  </si>
  <si>
    <t>R-7225032</t>
  </si>
  <si>
    <t>D+M Protipožární manžeta pro potrubí DN 50</t>
  </si>
  <si>
    <t>-279928109</t>
  </si>
  <si>
    <t>65</t>
  </si>
  <si>
    <t>R-7225033</t>
  </si>
  <si>
    <t>D+M Protipožární manžeta pro potrubí DN 63</t>
  </si>
  <si>
    <t>-1503343152</t>
  </si>
  <si>
    <t>"viz.v.c. D.1.4.b).02-06"2</t>
  </si>
  <si>
    <t>66</t>
  </si>
  <si>
    <t>R-7225035</t>
  </si>
  <si>
    <t>Hygienický rozbor vody</t>
  </si>
  <si>
    <t>1527750681</t>
  </si>
  <si>
    <t>67</t>
  </si>
  <si>
    <t>R-7225036</t>
  </si>
  <si>
    <t>D+M Kulový kohout DN 50 s vypouštěním, zpětná klapka na požárním potrubí</t>
  </si>
  <si>
    <t>1887701660</t>
  </si>
  <si>
    <t>"viz.v.c. D.1.4.b).02-06-"1</t>
  </si>
  <si>
    <t>68</t>
  </si>
  <si>
    <t>R-7225038</t>
  </si>
  <si>
    <t>Napojení stávajícího potrubí vody na nový rozvod vody</t>
  </si>
  <si>
    <t>-561376909</t>
  </si>
  <si>
    <t>"viz.v.c. D.1.4.b).02-06-"22</t>
  </si>
  <si>
    <t>69</t>
  </si>
  <si>
    <t>R-7225039</t>
  </si>
  <si>
    <t>Napojení nového rozvodu studené vody na hlavní přívod vody u elektrokolene</t>
  </si>
  <si>
    <t>-1880256934</t>
  </si>
  <si>
    <t>70</t>
  </si>
  <si>
    <t>R-7225040</t>
  </si>
  <si>
    <t>Napojení nového rozvodu vody na stávajíc rozvod vody v výměníkové stanici Veolia</t>
  </si>
  <si>
    <t>-1493929229</t>
  </si>
  <si>
    <t>"viz.v.c. D.1.4.b).02-06-"3</t>
  </si>
  <si>
    <t>71</t>
  </si>
  <si>
    <t>R-7225041</t>
  </si>
  <si>
    <t xml:space="preserve">D+M protipožáírní ucpávky požárním tmelem </t>
  </si>
  <si>
    <t>-107824743</t>
  </si>
  <si>
    <t>"viz.v.c. D.1.4.b).02-06-stropy"34</t>
  </si>
  <si>
    <t>"stěny"4</t>
  </si>
  <si>
    <t>72</t>
  </si>
  <si>
    <t>R-7225043</t>
  </si>
  <si>
    <t>Napojení nového rozvodu vody na stávající rozvod vody v objektu SO 02 Tělocvična</t>
  </si>
  <si>
    <t>-604831297</t>
  </si>
  <si>
    <t>"viz.v.c. D.1.4.b).02-06-"4</t>
  </si>
  <si>
    <t>725</t>
  </si>
  <si>
    <t>Zdravotechnika - zařizovací předměty</t>
  </si>
  <si>
    <t>73</t>
  </si>
  <si>
    <t>725210821</t>
  </si>
  <si>
    <t>Demontáž umyvadel bez výtokových armatur</t>
  </si>
  <si>
    <t>-55552518</t>
  </si>
  <si>
    <t>74</t>
  </si>
  <si>
    <t>725211616</t>
  </si>
  <si>
    <t>Umyvadlo keramické bílé šířky 550 mm s krytem na sifon připevněné na stěnu šrouby</t>
  </si>
  <si>
    <t>-1362023304</t>
  </si>
  <si>
    <t>"viz.v.c. D.1.4.b).02 - 06"30</t>
  </si>
  <si>
    <t>75</t>
  </si>
  <si>
    <t>725820801</t>
  </si>
  <si>
    <t>Demontáž baterie nástěnné do G 3 / 4</t>
  </si>
  <si>
    <t>718071431</t>
  </si>
  <si>
    <t>76</t>
  </si>
  <si>
    <t>725822613</t>
  </si>
  <si>
    <t>Baterie umyvadlová stojánková páková s výpustí</t>
  </si>
  <si>
    <t>422363710</t>
  </si>
  <si>
    <t xml:space="preserve">Poznámka k položce:_x000d_
viz. technické podmínky výrobků _x000d_
studená voda - _x000d_
</t>
  </si>
  <si>
    <t>"viz.v.c. D.1.4.b).02 - 06-studená voda "23</t>
  </si>
  <si>
    <t>77</t>
  </si>
  <si>
    <t>-1812857314</t>
  </si>
  <si>
    <t xml:space="preserve">Poznámka k položce:_x000d_
viz. technické podmínky výrobků _x000d_
_x000d_
</t>
  </si>
  <si>
    <t>"viz.v.c. D.1.4.b).02 - 06-"7</t>
  </si>
  <si>
    <t>78</t>
  </si>
  <si>
    <t>725980122</t>
  </si>
  <si>
    <t>Dvířka 15/30</t>
  </si>
  <si>
    <t>1046797619</t>
  </si>
  <si>
    <t>"pročist. kusy"10</t>
  </si>
  <si>
    <t>79</t>
  </si>
  <si>
    <t>725980123</t>
  </si>
  <si>
    <t>Dvířka 30/30</t>
  </si>
  <si>
    <t>-1738734913</t>
  </si>
  <si>
    <t>80</t>
  </si>
  <si>
    <t>998725203</t>
  </si>
  <si>
    <t>Přesun hmot procentní pro zařizovací předměty v objektech v přes 12 do 24 m</t>
  </si>
  <si>
    <t>319623349</t>
  </si>
  <si>
    <t>81</t>
  </si>
  <si>
    <t>998725292</t>
  </si>
  <si>
    <t>Příplatek k přesunu hmot procentní 725 za zvětšený přesun do 100 m</t>
  </si>
  <si>
    <t>1863919567</t>
  </si>
  <si>
    <t xml:space="preserve">SO 02 - Zdravotechnika </t>
  </si>
  <si>
    <t>-2074086766</t>
  </si>
  <si>
    <t>1694175525</t>
  </si>
  <si>
    <t>1642596493</t>
  </si>
  <si>
    <t>-1710534907</t>
  </si>
  <si>
    <t>2,066*19 'Přepočtené koeficientem množství</t>
  </si>
  <si>
    <t>"stávající potrubí"102</t>
  </si>
  <si>
    <t>"viz.v.c. D.1.4.b).02-04"96</t>
  </si>
  <si>
    <t>"požární voda "2</t>
  </si>
  <si>
    <t>"teplá voda"12</t>
  </si>
  <si>
    <t>14*1,05 'Přepočtené koeficientem množství</t>
  </si>
  <si>
    <t>"viz.v.c. D.1.4.b).02-`04-teplá voda"26</t>
  </si>
  <si>
    <t>26*1,05 'Přepočtené koeficientem množství</t>
  </si>
  <si>
    <t>"viz.v.c. D.1.4.b).02-10-požární voda"2</t>
  </si>
  <si>
    <t>2*1,05 'Přepočtené koeficientem množství</t>
  </si>
  <si>
    <t>R-377054</t>
  </si>
  <si>
    <t xml:space="preserve">pouzdro izolační potrubní 32/25 mm - viz. technické podmínky výrobků </t>
  </si>
  <si>
    <t>-688601681</t>
  </si>
  <si>
    <t>"viz.v.c. D.1.4.b).02-04"10</t>
  </si>
  <si>
    <t>10*1,05 'Přepočtené koeficientem množství</t>
  </si>
  <si>
    <t>"teplá "12</t>
  </si>
  <si>
    <t>"studená"10</t>
  </si>
  <si>
    <t>22*1,1 'Přepočtené koeficientem množství</t>
  </si>
  <si>
    <t>"studená"22</t>
  </si>
  <si>
    <t>"viz.v.c. D.1.4.b).02-04-požární voda"2</t>
  </si>
  <si>
    <t>"viz.v.c. D.1.4.b).02- 04požární voda"2</t>
  </si>
  <si>
    <t>"viz. v.c. D.1.4.b).02 - 04"26</t>
  </si>
  <si>
    <t>"viz. v.c. D.1.4.b).02 - 04"12</t>
  </si>
  <si>
    <t>"viz. v.c. D.1.4.b).02 - 04"10</t>
  </si>
  <si>
    <t>"viz. v.c. D.1.4.b).02 - 04"22</t>
  </si>
  <si>
    <t>"viz.v.c. D.1.4.b).02-04"4</t>
  </si>
  <si>
    <t>"viz.v.c. D.1.4.b).02-04"1</t>
  </si>
  <si>
    <t>"stěny"2</t>
  </si>
  <si>
    <t>R-7225044</t>
  </si>
  <si>
    <t>Napojení nového rozvodu vody na stávající rozvod vody v objektu SO 01 Budova školy</t>
  </si>
  <si>
    <t>751262533</t>
  </si>
  <si>
    <t>R-7225045</t>
  </si>
  <si>
    <t>Napojení nového rozvodu vody na stávající rozvod vody v objektu navazující tělocvičny objektu sportovního gymnázia</t>
  </si>
  <si>
    <t>2137896907</t>
  </si>
  <si>
    <t xml:space="preserve">SO 01.1 - Stavební část </t>
  </si>
  <si>
    <t xml:space="preserve">    998 - Přesun hmot</t>
  </si>
  <si>
    <t xml:space="preserve">    763 - Konstrukce suché výstavby</t>
  </si>
  <si>
    <t xml:space="preserve">    781 - Dokončovací práce - obklady</t>
  </si>
  <si>
    <t xml:space="preserve">    784 - Dokončovací práce - malby a tapety</t>
  </si>
  <si>
    <t>R-3402710</t>
  </si>
  <si>
    <t xml:space="preserve">Zazdívka rýh  300 x 300 mm tvárnicemi pórobetonovými </t>
  </si>
  <si>
    <t>-1828419620</t>
  </si>
  <si>
    <t>"po výměně stoupacího potrubí"</t>
  </si>
  <si>
    <t>"1.NP"3,4*10</t>
  </si>
  <si>
    <t>"2.NP"3,4*13</t>
  </si>
  <si>
    <t>"3.NP"3,4*13</t>
  </si>
  <si>
    <t>612131101</t>
  </si>
  <si>
    <t>Cementový postřik vnitřních stěn nanášený celoplošně ručně</t>
  </si>
  <si>
    <t>m2</t>
  </si>
  <si>
    <t>-1582057484</t>
  </si>
  <si>
    <t>"po vybouraných obkladech"</t>
  </si>
  <si>
    <t>"viz. půdorysy 1.-3.NP"</t>
  </si>
  <si>
    <t>"1.NP"1,2*1,5*3+1,4*1,5*4+1,2*1,5+1,5*1,5*2+1,3*1,5+1,2*1,5</t>
  </si>
  <si>
    <t>"2.NP"1,2*1,5*3+1,4*1,5*3+1,2*1,5*3</t>
  </si>
  <si>
    <t>"3.NP"1,2*1,5*3+1,4*1,5*3+1,2*1,5*3</t>
  </si>
  <si>
    <t>612142001</t>
  </si>
  <si>
    <t>Potažení vnitřních stěn sklovláknitým pletivem vtlačeným do tenkovrstvé hmoty</t>
  </si>
  <si>
    <t>-1229394053</t>
  </si>
  <si>
    <t>"zazdívka rýh "</t>
  </si>
  <si>
    <t>"1.NP"3,4*10*0,5</t>
  </si>
  <si>
    <t>"2.NP"3,4*13*0,5</t>
  </si>
  <si>
    <t>"3.NP"3,4*13*0,5</t>
  </si>
  <si>
    <t>612315123</t>
  </si>
  <si>
    <t>Vápenná štuková omítka rýh ve stěnách š přes 300 mm</t>
  </si>
  <si>
    <t>2138033077</t>
  </si>
  <si>
    <t>612325215</t>
  </si>
  <si>
    <t>Vápenocementová hladká omítka malých ploch přes 1 do 4 m2 na stěnách</t>
  </si>
  <si>
    <t>-1441796934</t>
  </si>
  <si>
    <t>952901111</t>
  </si>
  <si>
    <t>Vyčištění budov bytové a občanské výstavby při výšce podlaží do 4 m</t>
  </si>
  <si>
    <t>-444028375</t>
  </si>
  <si>
    <t>900*3</t>
  </si>
  <si>
    <t>974031167</t>
  </si>
  <si>
    <t>Vysekání rýh ve zdivu cihelném hl do 150 mm š do 300 mm</t>
  </si>
  <si>
    <t>-160250663</t>
  </si>
  <si>
    <t>"pro výměnu stoupacího potrubí"</t>
  </si>
  <si>
    <t>974031169</t>
  </si>
  <si>
    <t>Příplatek k vysekání rýh ve zdivu cihelném hl do 150 mm ZKD 100 mm š rýhy</t>
  </si>
  <si>
    <t>-1416875703</t>
  </si>
  <si>
    <t>978059511</t>
  </si>
  <si>
    <t>Odsekání a odebrání obkladů stěn z vnitřních obkládaček plochy do 1 m2</t>
  </si>
  <si>
    <t>1325200525</t>
  </si>
  <si>
    <t>1696085252</t>
  </si>
  <si>
    <t>-1557913107</t>
  </si>
  <si>
    <t>1476603959</t>
  </si>
  <si>
    <t>1527542127</t>
  </si>
  <si>
    <t>21,88*19 'Přepočtené koeficientem množství</t>
  </si>
  <si>
    <t>-1204700822</t>
  </si>
  <si>
    <t>998</t>
  </si>
  <si>
    <t>Přesun hmot</t>
  </si>
  <si>
    <t>998018011</t>
  </si>
  <si>
    <t>Příplatek k ručnímu přesunu hmot pro budovy za zvětšený přesun ZKD 100 m</t>
  </si>
  <si>
    <t>-1274775063</t>
  </si>
  <si>
    <t>763</t>
  </si>
  <si>
    <t>Konstrukce suché výstavby</t>
  </si>
  <si>
    <t>998763202</t>
  </si>
  <si>
    <t>Přesun hmot procentní pro dřevostavby v objektech v přes 12 do 24 m</t>
  </si>
  <si>
    <t>-1434951668</t>
  </si>
  <si>
    <t>998763294</t>
  </si>
  <si>
    <t>Příplatek k přesunu hmot procentní 763 za zvětšený přesun do 1000 m</t>
  </si>
  <si>
    <t>1986502245</t>
  </si>
  <si>
    <t>R-7630090</t>
  </si>
  <si>
    <t xml:space="preserve">Demontáž SD opláštění rozvodů vody </t>
  </si>
  <si>
    <t>1255591981</t>
  </si>
  <si>
    <t>"viz. půdorys 1.NP"52</t>
  </si>
  <si>
    <t>R-7630091</t>
  </si>
  <si>
    <t>Demontáž SD opláštění rozvodů VZT</t>
  </si>
  <si>
    <t>893538612</t>
  </si>
  <si>
    <t>"viz. půdorys 1.NP"88</t>
  </si>
  <si>
    <t>R-7631646</t>
  </si>
  <si>
    <t xml:space="preserve">SDK obklad potrubí rš přes 1,2 m desky 1xA 12,5 vč. profilů </t>
  </si>
  <si>
    <t>-698519010</t>
  </si>
  <si>
    <t>"kapotáž potrubí"</t>
  </si>
  <si>
    <t>"viz. půdorys 1.NP"52*2</t>
  </si>
  <si>
    <t>"viz. půdorys 1.NP"88*2</t>
  </si>
  <si>
    <t>R-7631647</t>
  </si>
  <si>
    <t>Příplatek za složitost provádění SDK opláštění potrubí</t>
  </si>
  <si>
    <t>-555604356</t>
  </si>
  <si>
    <t>R-7634090</t>
  </si>
  <si>
    <t>Demontáž, zpětná montáž kazetového podhledu</t>
  </si>
  <si>
    <t>-2082127016</t>
  </si>
  <si>
    <t>Poznámka k položce:_x000d_
Předpoklad výměny kazet za poškozené 10%</t>
  </si>
  <si>
    <t>"viz. půdorys 1.NP"8,6</t>
  </si>
  <si>
    <t>781</t>
  </si>
  <si>
    <t>Dokončovací práce - obklady</t>
  </si>
  <si>
    <t>781121011</t>
  </si>
  <si>
    <t>Nátěr penetrační na stěnu</t>
  </si>
  <si>
    <t>-876710552</t>
  </si>
  <si>
    <t>781474154</t>
  </si>
  <si>
    <t>Montáž obkladů vnitřních keramických velkoformátových hladkých přes 4 do 6 ks/m2 lepených flexibilním lepidlem</t>
  </si>
  <si>
    <t>-513566752</t>
  </si>
  <si>
    <t>59761001</t>
  </si>
  <si>
    <t>obklad velkoformátový keramický hladký přes 4 do 6ks/m2</t>
  </si>
  <si>
    <t>-1176925676</t>
  </si>
  <si>
    <t>58,05*1,15 'Přepočtené koeficientem množství</t>
  </si>
  <si>
    <t>998781203</t>
  </si>
  <si>
    <t>Přesun hmot procentní pro obklady keramické v objektech v přes 12 do 24 m</t>
  </si>
  <si>
    <t>1529942452</t>
  </si>
  <si>
    <t>998781292</t>
  </si>
  <si>
    <t>Příplatek k přesunu hmot procentní 781 za zvětšený přesun do 100 m</t>
  </si>
  <si>
    <t>445813312</t>
  </si>
  <si>
    <t>784</t>
  </si>
  <si>
    <t>Dokončovací práce - malby a tapety</t>
  </si>
  <si>
    <t>784111001</t>
  </si>
  <si>
    <t>Oprášení (ometení ) podkladu v místnostech v do 3,80 m</t>
  </si>
  <si>
    <t>-31165129</t>
  </si>
  <si>
    <t>"dotčené stěny v zučebnách a kabinetech"</t>
  </si>
  <si>
    <t>(26+33+26)*3,4*3</t>
  </si>
  <si>
    <t>"SDK opláštěn í"</t>
  </si>
  <si>
    <t>"zazdívky po měněných stoupačkách"</t>
  </si>
  <si>
    <t>"1.NP"3,4*10*1</t>
  </si>
  <si>
    <t>"2.NP"3,4*13*1</t>
  </si>
  <si>
    <t>"3.NP"3,4*13*1</t>
  </si>
  <si>
    <t>"prostupy"43</t>
  </si>
  <si>
    <t>784181111</t>
  </si>
  <si>
    <t>Základní silikátová jednonásobná bezbarvá penetrace podkladu v místnostech v do 3,80 m</t>
  </si>
  <si>
    <t>838225781</t>
  </si>
  <si>
    <t>784221101</t>
  </si>
  <si>
    <t>Dvojnásobné bílé malby ze směsí za sucha dobře otěruvzdorných v místnostech do 3,80 m</t>
  </si>
  <si>
    <t>-812317482</t>
  </si>
  <si>
    <t xml:space="preserve">005 - Ostatní a vedlejší náklady </t>
  </si>
  <si>
    <t xml:space="preserve"> </t>
  </si>
  <si>
    <t>VRN - Vedlejší rozpočtové náklady</t>
  </si>
  <si>
    <t xml:space="preserve">    VRN7 - Provozní vlivy</t>
  </si>
  <si>
    <t>VRN1 - Průzkumné, geodetické a projektové práce</t>
  </si>
  <si>
    <t>VRN3 - Zařízení staveniště</t>
  </si>
  <si>
    <t>VRN</t>
  </si>
  <si>
    <t>Vedlejší rozpočtové náklady</t>
  </si>
  <si>
    <t>VRN7</t>
  </si>
  <si>
    <t>Provozní vlivy</t>
  </si>
  <si>
    <t>071103000</t>
  </si>
  <si>
    <t>Provozní vlivy (ztížené podmínky prostorové, dopravní, práce za provozu školy )</t>
  </si>
  <si>
    <t>vlastní</t>
  </si>
  <si>
    <t>1024</t>
  </si>
  <si>
    <t>788441660</t>
  </si>
  <si>
    <t>R-998000</t>
  </si>
  <si>
    <t>pojištění zhotovitele</t>
  </si>
  <si>
    <t>-1248715214</t>
  </si>
  <si>
    <t>VRN1</t>
  </si>
  <si>
    <t>Průzkumné, geodetické a projektové práce</t>
  </si>
  <si>
    <t>013254001</t>
  </si>
  <si>
    <t>Dokumentace skutečného provedení</t>
  </si>
  <si>
    <t>1770435771</t>
  </si>
  <si>
    <t>013254101</t>
  </si>
  <si>
    <t xml:space="preserve">Monitoring v průběhu výstavby </t>
  </si>
  <si>
    <t>1828023025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</si>
  <si>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</si>
  <si>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</si>
  <si>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</si>
  <si>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</si>
  <si>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</si>
  <si>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-1446110531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</si>
  <si>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_x000d_
_x000d_
</t>
  </si>
  <si>
    <t>R-1102020</t>
  </si>
  <si>
    <t xml:space="preserve">Zakrávání nábytku, podlah, vybavení, oken, dveří apod. před zahájením prací </t>
  </si>
  <si>
    <t>hod</t>
  </si>
  <si>
    <t>1480918146</t>
  </si>
  <si>
    <t>28323020</t>
  </si>
  <si>
    <t xml:space="preserve">fólie </t>
  </si>
  <si>
    <t>1127106872</t>
  </si>
  <si>
    <t xml:space="preserve">SO 02.1 - Stavební část </t>
  </si>
  <si>
    <t>173</t>
  </si>
  <si>
    <t>0,602*19 'Přepočtené koeficientem množství</t>
  </si>
  <si>
    <t>"viz. půdorys 1.NP"27</t>
  </si>
  <si>
    <t>"viz. půdorys 1.NP"27*2</t>
  </si>
  <si>
    <t>"viz. půdorys 1.NP"54</t>
  </si>
  <si>
    <t>"prostupy"3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</si>
</sst>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0.15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0.15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202329042023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VÝMĚNA ROZVODŮ VODY A ODPADŮ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Gymnázium Volgogradská Ostrava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26. 4. 2023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Gymnázium Volgogradská Ostrava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ATRIS s.r.o.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Barbora Kyšková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Zdravotechnika 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01 - Zdravotechnika '!P128</f>
        <v>0</v>
      </c>
      <c r="AV95" s="128">
        <f>'SO 01 - Zdravotechnika '!J33</f>
        <v>0</v>
      </c>
      <c r="AW95" s="128">
        <f>'SO 01 - Zdravotechnika '!J34</f>
        <v>0</v>
      </c>
      <c r="AX95" s="128">
        <f>'SO 01 - Zdravotechnika '!J35</f>
        <v>0</v>
      </c>
      <c r="AY95" s="128">
        <f>'SO 01 - Zdravotechnika '!J36</f>
        <v>0</v>
      </c>
      <c r="AZ95" s="128">
        <f>'SO 01 - Zdravotechnika '!F33</f>
        <v>0</v>
      </c>
      <c r="BA95" s="128">
        <f>'SO 01 - Zdravotechnika '!F34</f>
        <v>0</v>
      </c>
      <c r="BB95" s="128">
        <f>'SO 01 - Zdravotechnika '!F35</f>
        <v>0</v>
      </c>
      <c r="BC95" s="128">
        <f>'SO 01 - Zdravotechnika '!F36</f>
        <v>0</v>
      </c>
      <c r="BD95" s="130">
        <f>'SO 01 - Zdravotechnika 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Zdravotechnika 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 02 - Zdravotechnika '!P125</f>
        <v>0</v>
      </c>
      <c r="AV96" s="128">
        <f>'SO 02 - Zdravotechnika '!J33</f>
        <v>0</v>
      </c>
      <c r="AW96" s="128">
        <f>'SO 02 - Zdravotechnika '!J34</f>
        <v>0</v>
      </c>
      <c r="AX96" s="128">
        <f>'SO 02 - Zdravotechnika '!J35</f>
        <v>0</v>
      </c>
      <c r="AY96" s="128">
        <f>'SO 02 - Zdravotechnika '!J36</f>
        <v>0</v>
      </c>
      <c r="AZ96" s="128">
        <f>'SO 02 - Zdravotechnika '!F33</f>
        <v>0</v>
      </c>
      <c r="BA96" s="128">
        <f>'SO 02 - Zdravotechnika '!F34</f>
        <v>0</v>
      </c>
      <c r="BB96" s="128">
        <f>'SO 02 - Zdravotechnika '!F35</f>
        <v>0</v>
      </c>
      <c r="BC96" s="128">
        <f>'SO 02 - Zdravotechnika '!F36</f>
        <v>0</v>
      </c>
      <c r="BD96" s="130">
        <f>'SO 02 - Zdravotechnika '!F37</f>
        <v>0</v>
      </c>
      <c r="BE96" s="7"/>
      <c r="BT96" s="131" t="s">
        <v>84</v>
      </c>
      <c r="BV96" s="131" t="s">
        <v>78</v>
      </c>
      <c r="BW96" s="131" t="s">
        <v>88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01.1 - Stavební část 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'SO 01.1 - Stavební část '!P127</f>
        <v>0</v>
      </c>
      <c r="AV97" s="128">
        <f>'SO 01.1 - Stavební část '!J33</f>
        <v>0</v>
      </c>
      <c r="AW97" s="128">
        <f>'SO 01.1 - Stavební část '!J34</f>
        <v>0</v>
      </c>
      <c r="AX97" s="128">
        <f>'SO 01.1 - Stavební část '!J35</f>
        <v>0</v>
      </c>
      <c r="AY97" s="128">
        <f>'SO 01.1 - Stavební část '!J36</f>
        <v>0</v>
      </c>
      <c r="AZ97" s="128">
        <f>'SO 01.1 - Stavební část '!F33</f>
        <v>0</v>
      </c>
      <c r="BA97" s="128">
        <f>'SO 01.1 - Stavební část '!F34</f>
        <v>0</v>
      </c>
      <c r="BB97" s="128">
        <f>'SO 01.1 - Stavební část '!F35</f>
        <v>0</v>
      </c>
      <c r="BC97" s="128">
        <f>'SO 01.1 - Stavební část '!F36</f>
        <v>0</v>
      </c>
      <c r="BD97" s="130">
        <f>'SO 01.1 - Stavební část '!F37</f>
        <v>0</v>
      </c>
      <c r="BE97" s="7"/>
      <c r="BT97" s="131" t="s">
        <v>84</v>
      </c>
      <c r="BV97" s="131" t="s">
        <v>78</v>
      </c>
      <c r="BW97" s="131" t="s">
        <v>91</v>
      </c>
      <c r="BX97" s="131" t="s">
        <v>5</v>
      </c>
      <c r="CL97" s="131" t="s">
        <v>1</v>
      </c>
      <c r="CM97" s="131" t="s">
        <v>86</v>
      </c>
    </row>
    <row r="98" s="7" customFormat="1" ht="16.5" customHeight="1">
      <c r="A98" s="119" t="s">
        <v>80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'005 - Ostatní a vedlejší 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'005 - Ostatní a vedlejší ...'!P120</f>
        <v>0</v>
      </c>
      <c r="AV98" s="128">
        <f>'005 - Ostatní a vedlejší ...'!J33</f>
        <v>0</v>
      </c>
      <c r="AW98" s="128">
        <f>'005 - Ostatní a vedlejší ...'!J34</f>
        <v>0</v>
      </c>
      <c r="AX98" s="128">
        <f>'005 - Ostatní a vedlejší ...'!J35</f>
        <v>0</v>
      </c>
      <c r="AY98" s="128">
        <f>'005 - Ostatní a vedlejší ...'!J36</f>
        <v>0</v>
      </c>
      <c r="AZ98" s="128">
        <f>'005 - Ostatní a vedlejší ...'!F33</f>
        <v>0</v>
      </c>
      <c r="BA98" s="128">
        <f>'005 - Ostatní a vedlejší ...'!F34</f>
        <v>0</v>
      </c>
      <c r="BB98" s="128">
        <f>'005 - Ostatní a vedlejší ...'!F35</f>
        <v>0</v>
      </c>
      <c r="BC98" s="128">
        <f>'005 - Ostatní a vedlejší ...'!F36</f>
        <v>0</v>
      </c>
      <c r="BD98" s="130">
        <f>'005 - Ostatní a vedlejší ...'!F37</f>
        <v>0</v>
      </c>
      <c r="BE98" s="7"/>
      <c r="BT98" s="131" t="s">
        <v>84</v>
      </c>
      <c r="BV98" s="131" t="s">
        <v>78</v>
      </c>
      <c r="BW98" s="131" t="s">
        <v>94</v>
      </c>
      <c r="BX98" s="131" t="s">
        <v>5</v>
      </c>
      <c r="CL98" s="131" t="s">
        <v>1</v>
      </c>
      <c r="CM98" s="131" t="s">
        <v>86</v>
      </c>
    </row>
    <row r="99" s="7" customFormat="1" ht="24.75" customHeight="1">
      <c r="A99" s="119" t="s">
        <v>80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90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02.1 - Stavební část 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32">
        <v>0</v>
      </c>
      <c r="AT99" s="133">
        <f>ROUND(SUM(AV99:AW99),2)</f>
        <v>0</v>
      </c>
      <c r="AU99" s="134">
        <f>'SO 02.1 - Stavební část '!P124</f>
        <v>0</v>
      </c>
      <c r="AV99" s="133">
        <f>'SO 02.1 - Stavební část '!J33</f>
        <v>0</v>
      </c>
      <c r="AW99" s="133">
        <f>'SO 02.1 - Stavební část '!J34</f>
        <v>0</v>
      </c>
      <c r="AX99" s="133">
        <f>'SO 02.1 - Stavební část '!J35</f>
        <v>0</v>
      </c>
      <c r="AY99" s="133">
        <f>'SO 02.1 - Stavební část '!J36</f>
        <v>0</v>
      </c>
      <c r="AZ99" s="133">
        <f>'SO 02.1 - Stavební část '!F33</f>
        <v>0</v>
      </c>
      <c r="BA99" s="133">
        <f>'SO 02.1 - Stavební část '!F34</f>
        <v>0</v>
      </c>
      <c r="BB99" s="133">
        <f>'SO 02.1 - Stavební část '!F35</f>
        <v>0</v>
      </c>
      <c r="BC99" s="133">
        <f>'SO 02.1 - Stavební část '!F36</f>
        <v>0</v>
      </c>
      <c r="BD99" s="135">
        <f>'SO 02.1 - Stavební část '!F37</f>
        <v>0</v>
      </c>
      <c r="BE99" s="7"/>
      <c r="BT99" s="131" t="s">
        <v>84</v>
      </c>
      <c r="BV99" s="131" t="s">
        <v>78</v>
      </c>
      <c r="BW99" s="131" t="s">
        <v>96</v>
      </c>
      <c r="BX99" s="131" t="s">
        <v>5</v>
      </c>
      <c r="CL99" s="131" t="s">
        <v>1</v>
      </c>
      <c r="CM99" s="131" t="s">
        <v>86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rAUI/IomVLooBOq6eKLuOWZD8sS9UFuM2D6HVpEaYTyTqd9SjGpsdQGJQtyU8twba3aQR0Mkr7UVT985G1Cqdw==" hashValue="8DfUQXaQb6YrO/asNiGOr/yxGUIuKQEFYfckmN3mCXe3g4EoAT6PbKEcLdaKWEW6iCyoAo/uY+oMzzu3PozpRw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Zdravotechnika '!C2" display="/"/>
    <hyperlink ref="A96" location="'SO 02 - Zdravotechnika '!C2" display="/"/>
    <hyperlink ref="A97" location="'SO 01.1 - Stavební část '!C2" display="/"/>
    <hyperlink ref="A98" location="'005 - Ostatní a vedlejší ...'!C2" display="/"/>
    <hyperlink ref="A99" location="'SO 02.1 - Stavební část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ROZVODŮ VODY A ODPADŮ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26. 4. 2023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ROUND((SUM(BE128:BE300)),  2)</f>
        <v>0</v>
      </c>
      <c r="G33" s="38"/>
      <c r="H33" s="38"/>
      <c r="I33" s="155">
        <v>0.21</v>
      </c>
      <c r="J33" s="154">
        <f>ROUND(((SUM(BE128:BE300))*I33),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ROUND((SUM(BF128:BF300)),  2)</f>
        <v>0</v>
      </c>
      <c r="G34" s="38"/>
      <c r="H34" s="38"/>
      <c r="I34" s="155">
        <v>0.15</v>
      </c>
      <c r="J34" s="154">
        <f>ROUND(((SUM(BF128:BF300))*I34),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ROUND((SUM(BG128:BG300)),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ROUND((SUM(BH128:BH300)),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ROUND((SUM(BI128:BI300)),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ROZVODŮ VODY A ODPADŮ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01 - Zdravotechnika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Gymnázium Volgogradská Ostrava </v>
      </c>
      <c r="G89" s="40"/>
      <c r="H89" s="40"/>
      <c r="I89" s="32" t="s">
        <v>22</v>
      </c>
      <c r="J89" s="79" t="str">
        <f>IF(J12="","",J12)</f>
        <v>26. 4. 2023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Gymnázium Volgogradská Ostrava</v>
      </c>
      <c r="G91" s="40"/>
      <c r="H91" s="40"/>
      <c r="I91" s="32" t="s">
        <v>30</v>
      </c>
      <c r="J91" s="36" t="str">
        <f>E21</f>
        <v xml:space="preserve">ATRIS s.r.o.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J132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108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109</v>
      </c>
      <c r="E101" s="188"/>
      <c r="F101" s="188"/>
      <c r="G101" s="188"/>
      <c r="H101" s="188"/>
      <c r="I101" s="188"/>
      <c r="J101" s="189">
        <f>J137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5"/>
      <c r="C102" s="186"/>
      <c r="D102" s="187" t="s">
        <v>110</v>
      </c>
      <c r="E102" s="188"/>
      <c r="F102" s="188"/>
      <c r="G102" s="188"/>
      <c r="H102" s="188"/>
      <c r="I102" s="188"/>
      <c r="J102" s="189">
        <f>J140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111</v>
      </c>
      <c r="E103" s="188"/>
      <c r="F103" s="188"/>
      <c r="G103" s="188"/>
      <c r="H103" s="188"/>
      <c r="I103" s="188"/>
      <c r="J103" s="189">
        <f>J142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112</v>
      </c>
      <c r="E104" s="182"/>
      <c r="F104" s="182"/>
      <c r="G104" s="182"/>
      <c r="H104" s="182"/>
      <c r="I104" s="182"/>
      <c r="J104" s="183">
        <f>J148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113</v>
      </c>
      <c r="E105" s="188"/>
      <c r="F105" s="188"/>
      <c r="G105" s="188"/>
      <c r="H105" s="188"/>
      <c r="I105" s="188"/>
      <c r="J105" s="189">
        <f>J149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114</v>
      </c>
      <c r="E106" s="188"/>
      <c r="F106" s="188"/>
      <c r="G106" s="188"/>
      <c r="H106" s="188"/>
      <c r="I106" s="188"/>
      <c r="J106" s="189">
        <f>J198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115</v>
      </c>
      <c r="E107" s="188"/>
      <c r="F107" s="188"/>
      <c r="G107" s="188"/>
      <c r="H107" s="188"/>
      <c r="I107" s="188"/>
      <c r="J107" s="189">
        <f>J223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116</v>
      </c>
      <c r="E108" s="188"/>
      <c r="F108" s="188"/>
      <c r="G108" s="188"/>
      <c r="H108" s="188"/>
      <c r="I108" s="188"/>
      <c r="J108" s="189">
        <f>J285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117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74" t="str">
        <f>E7</f>
        <v>VÝMĚNA ROZVODŮ VODY A ODPADŮ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98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 xml:space="preserve">SO 01 - Zdravotechnika 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Gymnázium Volgogradská Ostrava </v>
      </c>
      <c r="G122" s="40"/>
      <c r="H122" s="40"/>
      <c r="I122" s="32" t="s">
        <v>22</v>
      </c>
      <c r="J122" s="79" t="str">
        <f>IF(J12="","",J12)</f>
        <v>26. 4. 2023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Gymnázium Volgogradská Ostrava</v>
      </c>
      <c r="G124" s="40"/>
      <c r="H124" s="40"/>
      <c r="I124" s="32" t="s">
        <v>30</v>
      </c>
      <c r="J124" s="36" t="str">
        <f>E21</f>
        <v xml:space="preserve">ATRIS s.r.o.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33</v>
      </c>
      <c r="J125" s="36" t="str">
        <f>E24</f>
        <v>Barbora Kyšková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118</v>
      </c>
      <c r="D127" s="194" t="s">
        <v>61</v>
      </c>
      <c r="E127" s="194" t="s">
        <v>57</v>
      </c>
      <c r="F127" s="194" t="s">
        <v>58</v>
      </c>
      <c r="G127" s="194" t="s">
        <v>119</v>
      </c>
      <c r="H127" s="194" t="s">
        <v>120</v>
      </c>
      <c r="I127" s="194" t="s">
        <v>121</v>
      </c>
      <c r="J127" s="194" t="s">
        <v>102</v>
      </c>
      <c r="K127" s="195" t="s">
        <v>122</v>
      </c>
      <c r="L127" s="196"/>
      <c r="M127" s="100" t="s">
        <v>1</v>
      </c>
      <c r="N127" s="101" t="s">
        <v>40</v>
      </c>
      <c r="O127" s="101" t="s">
        <v>123</v>
      </c>
      <c r="P127" s="101" t="s">
        <v>124</v>
      </c>
      <c r="Q127" s="101" t="s">
        <v>125</v>
      </c>
      <c r="R127" s="101" t="s">
        <v>126</v>
      </c>
      <c r="S127" s="101" t="s">
        <v>127</v>
      </c>
      <c r="T127" s="102" t="s">
        <v>128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129</v>
      </c>
      <c r="D128" s="40"/>
      <c r="E128" s="40"/>
      <c r="F128" s="40"/>
      <c r="G128" s="40"/>
      <c r="H128" s="40"/>
      <c r="I128" s="40"/>
      <c r="J128" s="197">
        <f>BK128</f>
        <v>0</v>
      </c>
      <c r="K128" s="40"/>
      <c r="L128" s="44"/>
      <c r="M128" s="103"/>
      <c r="N128" s="198"/>
      <c r="O128" s="104"/>
      <c r="P128" s="199">
        <f>P129+P148</f>
        <v>0</v>
      </c>
      <c r="Q128" s="104"/>
      <c r="R128" s="199">
        <f>R129+R148</f>
        <v>6.5779315</v>
      </c>
      <c r="S128" s="104"/>
      <c r="T128" s="200">
        <f>T129+T148</f>
        <v>22.5402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104</v>
      </c>
      <c r="BK128" s="201">
        <f>BK129+BK148</f>
        <v>0</v>
      </c>
    </row>
    <row r="129" s="12" customFormat="1" ht="25.92" customHeight="1">
      <c r="A129" s="12"/>
      <c r="B129" s="202"/>
      <c r="C129" s="203"/>
      <c r="D129" s="204" t="s">
        <v>75</v>
      </c>
      <c r="E129" s="205" t="s">
        <v>130</v>
      </c>
      <c r="F129" s="205" t="s">
        <v>131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P130+P132+P134+P137+P142</f>
        <v>0</v>
      </c>
      <c r="Q129" s="210"/>
      <c r="R129" s="211">
        <f>R130+R132+R134+R137+R142</f>
        <v>3.00633</v>
      </c>
      <c r="S129" s="210"/>
      <c r="T129" s="212">
        <f>T130+T132+T134+T137+T142</f>
        <v>4.0619999999999992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84</v>
      </c>
      <c r="AT129" s="214" t="s">
        <v>75</v>
      </c>
      <c r="AU129" s="214" t="s">
        <v>76</v>
      </c>
      <c r="AY129" s="213" t="s">
        <v>132</v>
      </c>
      <c r="BK129" s="215">
        <f>BK130+BK132+BK134+BK137+BK142</f>
        <v>0</v>
      </c>
    </row>
    <row r="130" s="12" customFormat="1" ht="22.8" customHeight="1">
      <c r="A130" s="12"/>
      <c r="B130" s="202"/>
      <c r="C130" s="203"/>
      <c r="D130" s="204" t="s">
        <v>75</v>
      </c>
      <c r="E130" s="216" t="s">
        <v>133</v>
      </c>
      <c r="F130" s="216" t="s">
        <v>134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P131</f>
        <v>0</v>
      </c>
      <c r="Q130" s="210"/>
      <c r="R130" s="211">
        <f>R131</f>
        <v>0.48084</v>
      </c>
      <c r="S130" s="210"/>
      <c r="T130" s="212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84</v>
      </c>
      <c r="AT130" s="214" t="s">
        <v>75</v>
      </c>
      <c r="AU130" s="214" t="s">
        <v>84</v>
      </c>
      <c r="AY130" s="213" t="s">
        <v>132</v>
      </c>
      <c r="BK130" s="215">
        <f>BK131</f>
        <v>0</v>
      </c>
    </row>
    <row r="131" s="2" customFormat="1" ht="33" customHeight="1">
      <c r="A131" s="38"/>
      <c r="B131" s="39"/>
      <c r="C131" s="218" t="s">
        <v>84</v>
      </c>
      <c r="D131" s="218" t="s">
        <v>135</v>
      </c>
      <c r="E131" s="219" t="s">
        <v>136</v>
      </c>
      <c r="F131" s="220" t="s">
        <v>137</v>
      </c>
      <c r="G131" s="221" t="s">
        <v>138</v>
      </c>
      <c r="H131" s="222">
        <v>4</v>
      </c>
      <c r="I131" s="223"/>
      <c r="J131" s="224">
        <f>ROUND(I131*H131,2)</f>
        <v>0</v>
      </c>
      <c r="K131" s="220" t="s">
        <v>139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0.12020999999999998</v>
      </c>
      <c r="R131" s="227">
        <f>Q131*H131</f>
        <v>0.48084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140</v>
      </c>
      <c r="AT131" s="229" t="s">
        <v>135</v>
      </c>
      <c r="AU131" s="229" t="s">
        <v>86</v>
      </c>
      <c r="AY131" s="17" t="s">
        <v>132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140</v>
      </c>
      <c r="BM131" s="229" t="s">
        <v>141</v>
      </c>
    </row>
    <row r="132" s="12" customFormat="1" ht="22.8" customHeight="1">
      <c r="A132" s="12"/>
      <c r="B132" s="202"/>
      <c r="C132" s="203"/>
      <c r="D132" s="204" t="s">
        <v>75</v>
      </c>
      <c r="E132" s="216" t="s">
        <v>140</v>
      </c>
      <c r="F132" s="216" t="s">
        <v>142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P133</f>
        <v>0</v>
      </c>
      <c r="Q132" s="210"/>
      <c r="R132" s="211">
        <f>R133</f>
        <v>2.08689</v>
      </c>
      <c r="S132" s="210"/>
      <c r="T132" s="212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84</v>
      </c>
      <c r="AT132" s="214" t="s">
        <v>75</v>
      </c>
      <c r="AU132" s="214" t="s">
        <v>84</v>
      </c>
      <c r="AY132" s="213" t="s">
        <v>132</v>
      </c>
      <c r="BK132" s="215">
        <f>BK133</f>
        <v>0</v>
      </c>
    </row>
    <row r="133" s="2" customFormat="1" ht="33" customHeight="1">
      <c r="A133" s="38"/>
      <c r="B133" s="39"/>
      <c r="C133" s="218" t="s">
        <v>86</v>
      </c>
      <c r="D133" s="218" t="s">
        <v>135</v>
      </c>
      <c r="E133" s="219" t="s">
        <v>143</v>
      </c>
      <c r="F133" s="220" t="s">
        <v>144</v>
      </c>
      <c r="G133" s="221" t="s">
        <v>138</v>
      </c>
      <c r="H133" s="222">
        <v>39</v>
      </c>
      <c r="I133" s="223"/>
      <c r="J133" s="224">
        <f>ROUND(I133*H133,2)</f>
        <v>0</v>
      </c>
      <c r="K133" s="220" t="s">
        <v>139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0.05351</v>
      </c>
      <c r="R133" s="227">
        <f>Q133*H133</f>
        <v>2.08689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140</v>
      </c>
      <c r="AT133" s="229" t="s">
        <v>135</v>
      </c>
      <c r="AU133" s="229" t="s">
        <v>86</v>
      </c>
      <c r="AY133" s="17" t="s">
        <v>132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140</v>
      </c>
      <c r="BM133" s="229" t="s">
        <v>145</v>
      </c>
    </row>
    <row r="134" s="12" customFormat="1" ht="22.8" customHeight="1">
      <c r="A134" s="12"/>
      <c r="B134" s="202"/>
      <c r="C134" s="203"/>
      <c r="D134" s="204" t="s">
        <v>75</v>
      </c>
      <c r="E134" s="216" t="s">
        <v>146</v>
      </c>
      <c r="F134" s="216" t="s">
        <v>147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SUM(P135:P136)</f>
        <v>0</v>
      </c>
      <c r="Q134" s="210"/>
      <c r="R134" s="211">
        <f>SUM(R135:R136)</f>
        <v>0.4386</v>
      </c>
      <c r="S134" s="210"/>
      <c r="T134" s="212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84</v>
      </c>
      <c r="AT134" s="214" t="s">
        <v>75</v>
      </c>
      <c r="AU134" s="214" t="s">
        <v>84</v>
      </c>
      <c r="AY134" s="213" t="s">
        <v>132</v>
      </c>
      <c r="BK134" s="215">
        <f>SUM(BK135:BK136)</f>
        <v>0</v>
      </c>
    </row>
    <row r="135" s="2" customFormat="1" ht="24.15" customHeight="1">
      <c r="A135" s="38"/>
      <c r="B135" s="39"/>
      <c r="C135" s="218" t="s">
        <v>133</v>
      </c>
      <c r="D135" s="218" t="s">
        <v>135</v>
      </c>
      <c r="E135" s="219" t="s">
        <v>148</v>
      </c>
      <c r="F135" s="220" t="s">
        <v>149</v>
      </c>
      <c r="G135" s="221" t="s">
        <v>138</v>
      </c>
      <c r="H135" s="222">
        <v>39</v>
      </c>
      <c r="I135" s="223"/>
      <c r="J135" s="224">
        <f>ROUND(I135*H135,2)</f>
        <v>0</v>
      </c>
      <c r="K135" s="220" t="s">
        <v>139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0.010200000000000002</v>
      </c>
      <c r="R135" s="227">
        <f>Q135*H135</f>
        <v>0.39780000000000008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140</v>
      </c>
      <c r="AT135" s="229" t="s">
        <v>135</v>
      </c>
      <c r="AU135" s="229" t="s">
        <v>86</v>
      </c>
      <c r="AY135" s="17" t="s">
        <v>132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140</v>
      </c>
      <c r="BM135" s="229" t="s">
        <v>150</v>
      </c>
    </row>
    <row r="136" s="2" customFormat="1" ht="24.15" customHeight="1">
      <c r="A136" s="38"/>
      <c r="B136" s="39"/>
      <c r="C136" s="218" t="s">
        <v>140</v>
      </c>
      <c r="D136" s="218" t="s">
        <v>135</v>
      </c>
      <c r="E136" s="219" t="s">
        <v>151</v>
      </c>
      <c r="F136" s="220" t="s">
        <v>152</v>
      </c>
      <c r="G136" s="221" t="s">
        <v>138</v>
      </c>
      <c r="H136" s="222">
        <v>4</v>
      </c>
      <c r="I136" s="223"/>
      <c r="J136" s="224">
        <f>ROUND(I136*H136,2)</f>
        <v>0</v>
      </c>
      <c r="K136" s="220" t="s">
        <v>139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0.010200000000000002</v>
      </c>
      <c r="R136" s="227">
        <f>Q136*H136</f>
        <v>0.0408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140</v>
      </c>
      <c r="AT136" s="229" t="s">
        <v>135</v>
      </c>
      <c r="AU136" s="229" t="s">
        <v>86</v>
      </c>
      <c r="AY136" s="17" t="s">
        <v>132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140</v>
      </c>
      <c r="BM136" s="229" t="s">
        <v>153</v>
      </c>
    </row>
    <row r="137" s="12" customFormat="1" ht="22.8" customHeight="1">
      <c r="A137" s="12"/>
      <c r="B137" s="202"/>
      <c r="C137" s="203"/>
      <c r="D137" s="204" t="s">
        <v>75</v>
      </c>
      <c r="E137" s="216" t="s">
        <v>154</v>
      </c>
      <c r="F137" s="216" t="s">
        <v>155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P138+P139+P140</f>
        <v>0</v>
      </c>
      <c r="Q137" s="210"/>
      <c r="R137" s="211">
        <f>R138+R139+R140</f>
        <v>0</v>
      </c>
      <c r="S137" s="210"/>
      <c r="T137" s="212">
        <f>T138+T139+T140</f>
        <v>4.0619999999999992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84</v>
      </c>
      <c r="AT137" s="214" t="s">
        <v>75</v>
      </c>
      <c r="AU137" s="214" t="s">
        <v>84</v>
      </c>
      <c r="AY137" s="213" t="s">
        <v>132</v>
      </c>
      <c r="BK137" s="215">
        <f>BK138+BK139+BK140</f>
        <v>0</v>
      </c>
    </row>
    <row r="138" s="2" customFormat="1" ht="24.15" customHeight="1">
      <c r="A138" s="38"/>
      <c r="B138" s="39"/>
      <c r="C138" s="218" t="s">
        <v>156</v>
      </c>
      <c r="D138" s="218" t="s">
        <v>135</v>
      </c>
      <c r="E138" s="219" t="s">
        <v>157</v>
      </c>
      <c r="F138" s="220" t="s">
        <v>158</v>
      </c>
      <c r="G138" s="221" t="s">
        <v>138</v>
      </c>
      <c r="H138" s="222">
        <v>4</v>
      </c>
      <c r="I138" s="223"/>
      <c r="J138" s="224">
        <f>ROUND(I138*H138,2)</f>
        <v>0</v>
      </c>
      <c r="K138" s="220" t="s">
        <v>139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0.138</v>
      </c>
      <c r="T138" s="228">
        <f>S138*H138</f>
        <v>0.55200000000000008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140</v>
      </c>
      <c r="AT138" s="229" t="s">
        <v>135</v>
      </c>
      <c r="AU138" s="229" t="s">
        <v>86</v>
      </c>
      <c r="AY138" s="17" t="s">
        <v>132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140</v>
      </c>
      <c r="BM138" s="229" t="s">
        <v>159</v>
      </c>
    </row>
    <row r="139" s="2" customFormat="1" ht="24.15" customHeight="1">
      <c r="A139" s="38"/>
      <c r="B139" s="39"/>
      <c r="C139" s="218" t="s">
        <v>146</v>
      </c>
      <c r="D139" s="218" t="s">
        <v>135</v>
      </c>
      <c r="E139" s="219" t="s">
        <v>160</v>
      </c>
      <c r="F139" s="220" t="s">
        <v>161</v>
      </c>
      <c r="G139" s="221" t="s">
        <v>138</v>
      </c>
      <c r="H139" s="222">
        <v>39</v>
      </c>
      <c r="I139" s="223"/>
      <c r="J139" s="224">
        <f>ROUND(I139*H139,2)</f>
        <v>0</v>
      </c>
      <c r="K139" s="220" t="s">
        <v>139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0.09</v>
      </c>
      <c r="T139" s="228">
        <f>S139*H139</f>
        <v>3.5099999999999996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140</v>
      </c>
      <c r="AT139" s="229" t="s">
        <v>135</v>
      </c>
      <c r="AU139" s="229" t="s">
        <v>86</v>
      </c>
      <c r="AY139" s="17" t="s">
        <v>132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140</v>
      </c>
      <c r="BM139" s="229" t="s">
        <v>162</v>
      </c>
    </row>
    <row r="140" s="12" customFormat="1" ht="20.88" customHeight="1">
      <c r="A140" s="12"/>
      <c r="B140" s="202"/>
      <c r="C140" s="203"/>
      <c r="D140" s="204" t="s">
        <v>75</v>
      </c>
      <c r="E140" s="216" t="s">
        <v>163</v>
      </c>
      <c r="F140" s="216" t="s">
        <v>164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P141</f>
        <v>0</v>
      </c>
      <c r="Q140" s="210"/>
      <c r="R140" s="211">
        <f>R141</f>
        <v>0</v>
      </c>
      <c r="S140" s="210"/>
      <c r="T140" s="21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84</v>
      </c>
      <c r="AT140" s="214" t="s">
        <v>75</v>
      </c>
      <c r="AU140" s="214" t="s">
        <v>86</v>
      </c>
      <c r="AY140" s="213" t="s">
        <v>132</v>
      </c>
      <c r="BK140" s="215">
        <f>BK141</f>
        <v>0</v>
      </c>
    </row>
    <row r="141" s="2" customFormat="1" ht="21.75" customHeight="1">
      <c r="A141" s="38"/>
      <c r="B141" s="39"/>
      <c r="C141" s="218" t="s">
        <v>165</v>
      </c>
      <c r="D141" s="218" t="s">
        <v>135</v>
      </c>
      <c r="E141" s="219" t="s">
        <v>166</v>
      </c>
      <c r="F141" s="220" t="s">
        <v>167</v>
      </c>
      <c r="G141" s="221" t="s">
        <v>168</v>
      </c>
      <c r="H141" s="222">
        <v>3.0059999999999996</v>
      </c>
      <c r="I141" s="223"/>
      <c r="J141" s="224">
        <f>ROUND(I141*H141,2)</f>
        <v>0</v>
      </c>
      <c r="K141" s="220" t="s">
        <v>139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140</v>
      </c>
      <c r="AT141" s="229" t="s">
        <v>135</v>
      </c>
      <c r="AU141" s="229" t="s">
        <v>133</v>
      </c>
      <c r="AY141" s="17" t="s">
        <v>132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140</v>
      </c>
      <c r="BM141" s="229" t="s">
        <v>169</v>
      </c>
    </row>
    <row r="142" s="12" customFormat="1" ht="22.8" customHeight="1">
      <c r="A142" s="12"/>
      <c r="B142" s="202"/>
      <c r="C142" s="203"/>
      <c r="D142" s="204" t="s">
        <v>75</v>
      </c>
      <c r="E142" s="216" t="s">
        <v>170</v>
      </c>
      <c r="F142" s="216" t="s">
        <v>171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SUM(P143:P147)</f>
        <v>0</v>
      </c>
      <c r="Q142" s="210"/>
      <c r="R142" s="211">
        <f>SUM(R143:R147)</f>
        <v>0</v>
      </c>
      <c r="S142" s="210"/>
      <c r="T142" s="212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84</v>
      </c>
      <c r="AT142" s="214" t="s">
        <v>75</v>
      </c>
      <c r="AU142" s="214" t="s">
        <v>84</v>
      </c>
      <c r="AY142" s="213" t="s">
        <v>132</v>
      </c>
      <c r="BK142" s="215">
        <f>SUM(BK143:BK147)</f>
        <v>0</v>
      </c>
    </row>
    <row r="143" s="2" customFormat="1" ht="33" customHeight="1">
      <c r="A143" s="38"/>
      <c r="B143" s="39"/>
      <c r="C143" s="218" t="s">
        <v>172</v>
      </c>
      <c r="D143" s="218" t="s">
        <v>135</v>
      </c>
      <c r="E143" s="219" t="s">
        <v>173</v>
      </c>
      <c r="F143" s="220" t="s">
        <v>174</v>
      </c>
      <c r="G143" s="221" t="s">
        <v>168</v>
      </c>
      <c r="H143" s="222">
        <v>22.54</v>
      </c>
      <c r="I143" s="223"/>
      <c r="J143" s="224">
        <f>ROUND(I143*H143,2)</f>
        <v>0</v>
      </c>
      <c r="K143" s="220" t="s">
        <v>139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140</v>
      </c>
      <c r="AT143" s="229" t="s">
        <v>135</v>
      </c>
      <c r="AU143" s="229" t="s">
        <v>86</v>
      </c>
      <c r="AY143" s="17" t="s">
        <v>132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140</v>
      </c>
      <c r="BM143" s="229" t="s">
        <v>175</v>
      </c>
    </row>
    <row r="144" s="2" customFormat="1" ht="24.15" customHeight="1">
      <c r="A144" s="38"/>
      <c r="B144" s="39"/>
      <c r="C144" s="218" t="s">
        <v>154</v>
      </c>
      <c r="D144" s="218" t="s">
        <v>135</v>
      </c>
      <c r="E144" s="219" t="s">
        <v>176</v>
      </c>
      <c r="F144" s="220" t="s">
        <v>177</v>
      </c>
      <c r="G144" s="221" t="s">
        <v>168</v>
      </c>
      <c r="H144" s="222">
        <v>22.54</v>
      </c>
      <c r="I144" s="223"/>
      <c r="J144" s="224">
        <f>ROUND(I144*H144,2)</f>
        <v>0</v>
      </c>
      <c r="K144" s="220" t="s">
        <v>139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140</v>
      </c>
      <c r="AT144" s="229" t="s">
        <v>135</v>
      </c>
      <c r="AU144" s="229" t="s">
        <v>86</v>
      </c>
      <c r="AY144" s="17" t="s">
        <v>132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84</v>
      </c>
      <c r="BK144" s="230">
        <f>ROUND(I144*H144,2)</f>
        <v>0</v>
      </c>
      <c r="BL144" s="17" t="s">
        <v>140</v>
      </c>
      <c r="BM144" s="229" t="s">
        <v>178</v>
      </c>
    </row>
    <row r="145" s="2" customFormat="1" ht="24.15" customHeight="1">
      <c r="A145" s="38"/>
      <c r="B145" s="39"/>
      <c r="C145" s="218" t="s">
        <v>179</v>
      </c>
      <c r="D145" s="218" t="s">
        <v>135</v>
      </c>
      <c r="E145" s="219" t="s">
        <v>180</v>
      </c>
      <c r="F145" s="220" t="s">
        <v>181</v>
      </c>
      <c r="G145" s="221" t="s">
        <v>168</v>
      </c>
      <c r="H145" s="222">
        <v>428.26</v>
      </c>
      <c r="I145" s="223"/>
      <c r="J145" s="224">
        <f>ROUND(I145*H145,2)</f>
        <v>0</v>
      </c>
      <c r="K145" s="220" t="s">
        <v>139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140</v>
      </c>
      <c r="AT145" s="229" t="s">
        <v>135</v>
      </c>
      <c r="AU145" s="229" t="s">
        <v>86</v>
      </c>
      <c r="AY145" s="17" t="s">
        <v>132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140</v>
      </c>
      <c r="BM145" s="229" t="s">
        <v>182</v>
      </c>
    </row>
    <row r="146" s="13" customFormat="1">
      <c r="A146" s="13"/>
      <c r="B146" s="231"/>
      <c r="C146" s="232"/>
      <c r="D146" s="233" t="s">
        <v>183</v>
      </c>
      <c r="E146" s="232"/>
      <c r="F146" s="234" t="s">
        <v>184</v>
      </c>
      <c r="G146" s="232"/>
      <c r="H146" s="235">
        <v>428.26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183</v>
      </c>
      <c r="AU146" s="241" t="s">
        <v>86</v>
      </c>
      <c r="AV146" s="13" t="s">
        <v>86</v>
      </c>
      <c r="AW146" s="13" t="s">
        <v>4</v>
      </c>
      <c r="AX146" s="13" t="s">
        <v>84</v>
      </c>
      <c r="AY146" s="241" t="s">
        <v>132</v>
      </c>
    </row>
    <row r="147" s="2" customFormat="1" ht="33" customHeight="1">
      <c r="A147" s="38"/>
      <c r="B147" s="39"/>
      <c r="C147" s="218" t="s">
        <v>185</v>
      </c>
      <c r="D147" s="218" t="s">
        <v>135</v>
      </c>
      <c r="E147" s="219" t="s">
        <v>186</v>
      </c>
      <c r="F147" s="220" t="s">
        <v>187</v>
      </c>
      <c r="G147" s="221" t="s">
        <v>168</v>
      </c>
      <c r="H147" s="222">
        <v>22.54</v>
      </c>
      <c r="I147" s="223"/>
      <c r="J147" s="224">
        <f>ROUND(I147*H147,2)</f>
        <v>0</v>
      </c>
      <c r="K147" s="220" t="s">
        <v>139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140</v>
      </c>
      <c r="AT147" s="229" t="s">
        <v>135</v>
      </c>
      <c r="AU147" s="229" t="s">
        <v>86</v>
      </c>
      <c r="AY147" s="17" t="s">
        <v>132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140</v>
      </c>
      <c r="BM147" s="229" t="s">
        <v>188</v>
      </c>
    </row>
    <row r="148" s="12" customFormat="1" ht="25.92" customHeight="1">
      <c r="A148" s="12"/>
      <c r="B148" s="202"/>
      <c r="C148" s="203"/>
      <c r="D148" s="204" t="s">
        <v>75</v>
      </c>
      <c r="E148" s="205" t="s">
        <v>189</v>
      </c>
      <c r="F148" s="205" t="s">
        <v>190</v>
      </c>
      <c r="G148" s="203"/>
      <c r="H148" s="203"/>
      <c r="I148" s="206"/>
      <c r="J148" s="207">
        <f>BK148</f>
        <v>0</v>
      </c>
      <c r="K148" s="203"/>
      <c r="L148" s="208"/>
      <c r="M148" s="209"/>
      <c r="N148" s="210"/>
      <c r="O148" s="210"/>
      <c r="P148" s="211">
        <f>P149+P198+P223+P285</f>
        <v>0</v>
      </c>
      <c r="Q148" s="210"/>
      <c r="R148" s="211">
        <f>R149+R198+R223+R285</f>
        <v>3.5716015</v>
      </c>
      <c r="S148" s="210"/>
      <c r="T148" s="212">
        <f>T149+T198+T223+T285</f>
        <v>18.4782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86</v>
      </c>
      <c r="AT148" s="214" t="s">
        <v>75</v>
      </c>
      <c r="AU148" s="214" t="s">
        <v>76</v>
      </c>
      <c r="AY148" s="213" t="s">
        <v>132</v>
      </c>
      <c r="BK148" s="215">
        <f>BK149+BK198+BK223+BK285</f>
        <v>0</v>
      </c>
    </row>
    <row r="149" s="12" customFormat="1" ht="22.8" customHeight="1">
      <c r="A149" s="12"/>
      <c r="B149" s="202"/>
      <c r="C149" s="203"/>
      <c r="D149" s="204" t="s">
        <v>75</v>
      </c>
      <c r="E149" s="216" t="s">
        <v>191</v>
      </c>
      <c r="F149" s="216" t="s">
        <v>192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SUM(P150:P197)</f>
        <v>0</v>
      </c>
      <c r="Q149" s="210"/>
      <c r="R149" s="211">
        <f>SUM(R150:R197)</f>
        <v>0.1000415</v>
      </c>
      <c r="S149" s="210"/>
      <c r="T149" s="212">
        <f>SUM(T150:T197)</f>
        <v>8.265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86</v>
      </c>
      <c r="AT149" s="214" t="s">
        <v>75</v>
      </c>
      <c r="AU149" s="214" t="s">
        <v>84</v>
      </c>
      <c r="AY149" s="213" t="s">
        <v>132</v>
      </c>
      <c r="BK149" s="215">
        <f>SUM(BK150:BK197)</f>
        <v>0</v>
      </c>
    </row>
    <row r="150" s="2" customFormat="1" ht="33" customHeight="1">
      <c r="A150" s="38"/>
      <c r="B150" s="39"/>
      <c r="C150" s="218" t="s">
        <v>193</v>
      </c>
      <c r="D150" s="218" t="s">
        <v>135</v>
      </c>
      <c r="E150" s="219" t="s">
        <v>194</v>
      </c>
      <c r="F150" s="220" t="s">
        <v>195</v>
      </c>
      <c r="G150" s="221" t="s">
        <v>196</v>
      </c>
      <c r="H150" s="222">
        <v>870</v>
      </c>
      <c r="I150" s="223"/>
      <c r="J150" s="224">
        <f>ROUND(I150*H150,2)</f>
        <v>0</v>
      </c>
      <c r="K150" s="220" t="s">
        <v>139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0.0095</v>
      </c>
      <c r="T150" s="228">
        <f>S150*H150</f>
        <v>8.265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197</v>
      </c>
      <c r="AT150" s="229" t="s">
        <v>135</v>
      </c>
      <c r="AU150" s="229" t="s">
        <v>86</v>
      </c>
      <c r="AY150" s="17" t="s">
        <v>132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197</v>
      </c>
      <c r="BM150" s="229" t="s">
        <v>198</v>
      </c>
    </row>
    <row r="151" s="13" customFormat="1">
      <c r="A151" s="13"/>
      <c r="B151" s="231"/>
      <c r="C151" s="232"/>
      <c r="D151" s="233" t="s">
        <v>183</v>
      </c>
      <c r="E151" s="242" t="s">
        <v>1</v>
      </c>
      <c r="F151" s="234" t="s">
        <v>199</v>
      </c>
      <c r="G151" s="232"/>
      <c r="H151" s="235">
        <v>870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183</v>
      </c>
      <c r="AU151" s="241" t="s">
        <v>86</v>
      </c>
      <c r="AV151" s="13" t="s">
        <v>86</v>
      </c>
      <c r="AW151" s="13" t="s">
        <v>32</v>
      </c>
      <c r="AX151" s="13" t="s">
        <v>84</v>
      </c>
      <c r="AY151" s="241" t="s">
        <v>132</v>
      </c>
    </row>
    <row r="152" s="2" customFormat="1" ht="24.15" customHeight="1">
      <c r="A152" s="38"/>
      <c r="B152" s="39"/>
      <c r="C152" s="218" t="s">
        <v>200</v>
      </c>
      <c r="D152" s="218" t="s">
        <v>135</v>
      </c>
      <c r="E152" s="219" t="s">
        <v>201</v>
      </c>
      <c r="F152" s="220" t="s">
        <v>202</v>
      </c>
      <c r="G152" s="221" t="s">
        <v>196</v>
      </c>
      <c r="H152" s="222">
        <v>886</v>
      </c>
      <c r="I152" s="223"/>
      <c r="J152" s="224">
        <f>ROUND(I152*H152,2)</f>
        <v>0</v>
      </c>
      <c r="K152" s="220" t="s">
        <v>139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197</v>
      </c>
      <c r="AT152" s="229" t="s">
        <v>135</v>
      </c>
      <c r="AU152" s="229" t="s">
        <v>86</v>
      </c>
      <c r="AY152" s="17" t="s">
        <v>132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197</v>
      </c>
      <c r="BM152" s="229" t="s">
        <v>203</v>
      </c>
    </row>
    <row r="153" s="13" customFormat="1">
      <c r="A153" s="13"/>
      <c r="B153" s="231"/>
      <c r="C153" s="232"/>
      <c r="D153" s="233" t="s">
        <v>183</v>
      </c>
      <c r="E153" s="242" t="s">
        <v>1</v>
      </c>
      <c r="F153" s="234" t="s">
        <v>204</v>
      </c>
      <c r="G153" s="232"/>
      <c r="H153" s="235">
        <v>886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183</v>
      </c>
      <c r="AU153" s="241" t="s">
        <v>86</v>
      </c>
      <c r="AV153" s="13" t="s">
        <v>86</v>
      </c>
      <c r="AW153" s="13" t="s">
        <v>32</v>
      </c>
      <c r="AX153" s="13" t="s">
        <v>84</v>
      </c>
      <c r="AY153" s="241" t="s">
        <v>132</v>
      </c>
    </row>
    <row r="154" s="2" customFormat="1" ht="24.15" customHeight="1">
      <c r="A154" s="38"/>
      <c r="B154" s="39"/>
      <c r="C154" s="243" t="s">
        <v>205</v>
      </c>
      <c r="D154" s="243" t="s">
        <v>206</v>
      </c>
      <c r="E154" s="244" t="s">
        <v>207</v>
      </c>
      <c r="F154" s="245" t="s">
        <v>208</v>
      </c>
      <c r="G154" s="246" t="s">
        <v>196</v>
      </c>
      <c r="H154" s="247">
        <v>157.5</v>
      </c>
      <c r="I154" s="248"/>
      <c r="J154" s="249">
        <f>ROUND(I154*H154,2)</f>
        <v>0</v>
      </c>
      <c r="K154" s="245" t="s">
        <v>1</v>
      </c>
      <c r="L154" s="250"/>
      <c r="M154" s="251" t="s">
        <v>1</v>
      </c>
      <c r="N154" s="252" t="s">
        <v>41</v>
      </c>
      <c r="O154" s="91"/>
      <c r="P154" s="227">
        <f>O154*H154</f>
        <v>0</v>
      </c>
      <c r="Q154" s="227">
        <v>9E-05</v>
      </c>
      <c r="R154" s="227">
        <f>Q154*H154</f>
        <v>0.014175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209</v>
      </c>
      <c r="AT154" s="229" t="s">
        <v>206</v>
      </c>
      <c r="AU154" s="229" t="s">
        <v>86</v>
      </c>
      <c r="AY154" s="17" t="s">
        <v>132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197</v>
      </c>
      <c r="BM154" s="229" t="s">
        <v>210</v>
      </c>
    </row>
    <row r="155" s="2" customFormat="1">
      <c r="A155" s="38"/>
      <c r="B155" s="39"/>
      <c r="C155" s="40"/>
      <c r="D155" s="233" t="s">
        <v>211</v>
      </c>
      <c r="E155" s="40"/>
      <c r="F155" s="253" t="s">
        <v>212</v>
      </c>
      <c r="G155" s="40"/>
      <c r="H155" s="40"/>
      <c r="I155" s="254"/>
      <c r="J155" s="40"/>
      <c r="K155" s="40"/>
      <c r="L155" s="44"/>
      <c r="M155" s="255"/>
      <c r="N155" s="256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211</v>
      </c>
      <c r="AU155" s="17" t="s">
        <v>86</v>
      </c>
    </row>
    <row r="156" s="13" customFormat="1">
      <c r="A156" s="13"/>
      <c r="B156" s="231"/>
      <c r="C156" s="232"/>
      <c r="D156" s="233" t="s">
        <v>183</v>
      </c>
      <c r="E156" s="242" t="s">
        <v>1</v>
      </c>
      <c r="F156" s="234" t="s">
        <v>213</v>
      </c>
      <c r="G156" s="232"/>
      <c r="H156" s="235">
        <v>46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183</v>
      </c>
      <c r="AU156" s="241" t="s">
        <v>86</v>
      </c>
      <c r="AV156" s="13" t="s">
        <v>86</v>
      </c>
      <c r="AW156" s="13" t="s">
        <v>32</v>
      </c>
      <c r="AX156" s="13" t="s">
        <v>76</v>
      </c>
      <c r="AY156" s="241" t="s">
        <v>132</v>
      </c>
    </row>
    <row r="157" s="13" customFormat="1">
      <c r="A157" s="13"/>
      <c r="B157" s="231"/>
      <c r="C157" s="232"/>
      <c r="D157" s="233" t="s">
        <v>183</v>
      </c>
      <c r="E157" s="242" t="s">
        <v>1</v>
      </c>
      <c r="F157" s="234" t="s">
        <v>214</v>
      </c>
      <c r="G157" s="232"/>
      <c r="H157" s="235">
        <v>100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183</v>
      </c>
      <c r="AU157" s="241" t="s">
        <v>86</v>
      </c>
      <c r="AV157" s="13" t="s">
        <v>86</v>
      </c>
      <c r="AW157" s="13" t="s">
        <v>32</v>
      </c>
      <c r="AX157" s="13" t="s">
        <v>76</v>
      </c>
      <c r="AY157" s="241" t="s">
        <v>132</v>
      </c>
    </row>
    <row r="158" s="13" customFormat="1">
      <c r="A158" s="13"/>
      <c r="B158" s="231"/>
      <c r="C158" s="232"/>
      <c r="D158" s="233" t="s">
        <v>183</v>
      </c>
      <c r="E158" s="242" t="s">
        <v>1</v>
      </c>
      <c r="F158" s="234" t="s">
        <v>215</v>
      </c>
      <c r="G158" s="232"/>
      <c r="H158" s="235">
        <v>4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183</v>
      </c>
      <c r="AU158" s="241" t="s">
        <v>86</v>
      </c>
      <c r="AV158" s="13" t="s">
        <v>86</v>
      </c>
      <c r="AW158" s="13" t="s">
        <v>32</v>
      </c>
      <c r="AX158" s="13" t="s">
        <v>76</v>
      </c>
      <c r="AY158" s="241" t="s">
        <v>132</v>
      </c>
    </row>
    <row r="159" s="14" customFormat="1">
      <c r="A159" s="14"/>
      <c r="B159" s="257"/>
      <c r="C159" s="258"/>
      <c r="D159" s="233" t="s">
        <v>183</v>
      </c>
      <c r="E159" s="259" t="s">
        <v>1</v>
      </c>
      <c r="F159" s="260" t="s">
        <v>216</v>
      </c>
      <c r="G159" s="258"/>
      <c r="H159" s="261">
        <v>150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7" t="s">
        <v>183</v>
      </c>
      <c r="AU159" s="267" t="s">
        <v>86</v>
      </c>
      <c r="AV159" s="14" t="s">
        <v>140</v>
      </c>
      <c r="AW159" s="14" t="s">
        <v>32</v>
      </c>
      <c r="AX159" s="14" t="s">
        <v>84</v>
      </c>
      <c r="AY159" s="267" t="s">
        <v>132</v>
      </c>
    </row>
    <row r="160" s="13" customFormat="1">
      <c r="A160" s="13"/>
      <c r="B160" s="231"/>
      <c r="C160" s="232"/>
      <c r="D160" s="233" t="s">
        <v>183</v>
      </c>
      <c r="E160" s="232"/>
      <c r="F160" s="234" t="s">
        <v>217</v>
      </c>
      <c r="G160" s="232"/>
      <c r="H160" s="235">
        <v>157.5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183</v>
      </c>
      <c r="AU160" s="241" t="s">
        <v>86</v>
      </c>
      <c r="AV160" s="13" t="s">
        <v>86</v>
      </c>
      <c r="AW160" s="13" t="s">
        <v>4</v>
      </c>
      <c r="AX160" s="13" t="s">
        <v>84</v>
      </c>
      <c r="AY160" s="241" t="s">
        <v>132</v>
      </c>
    </row>
    <row r="161" s="2" customFormat="1" ht="24.15" customHeight="1">
      <c r="A161" s="38"/>
      <c r="B161" s="39"/>
      <c r="C161" s="243" t="s">
        <v>8</v>
      </c>
      <c r="D161" s="243" t="s">
        <v>206</v>
      </c>
      <c r="E161" s="244" t="s">
        <v>218</v>
      </c>
      <c r="F161" s="245" t="s">
        <v>219</v>
      </c>
      <c r="G161" s="246" t="s">
        <v>196</v>
      </c>
      <c r="H161" s="247">
        <v>248.85</v>
      </c>
      <c r="I161" s="248"/>
      <c r="J161" s="249">
        <f>ROUND(I161*H161,2)</f>
        <v>0</v>
      </c>
      <c r="K161" s="245" t="s">
        <v>1</v>
      </c>
      <c r="L161" s="250"/>
      <c r="M161" s="251" t="s">
        <v>1</v>
      </c>
      <c r="N161" s="252" t="s">
        <v>41</v>
      </c>
      <c r="O161" s="91"/>
      <c r="P161" s="227">
        <f>O161*H161</f>
        <v>0</v>
      </c>
      <c r="Q161" s="227">
        <v>8E-05</v>
      </c>
      <c r="R161" s="227">
        <f>Q161*H161</f>
        <v>0.019908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209</v>
      </c>
      <c r="AT161" s="229" t="s">
        <v>206</v>
      </c>
      <c r="AU161" s="229" t="s">
        <v>86</v>
      </c>
      <c r="AY161" s="17" t="s">
        <v>132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197</v>
      </c>
      <c r="BM161" s="229" t="s">
        <v>220</v>
      </c>
    </row>
    <row r="162" s="2" customFormat="1">
      <c r="A162" s="38"/>
      <c r="B162" s="39"/>
      <c r="C162" s="40"/>
      <c r="D162" s="233" t="s">
        <v>211</v>
      </c>
      <c r="E162" s="40"/>
      <c r="F162" s="253" t="s">
        <v>221</v>
      </c>
      <c r="G162" s="40"/>
      <c r="H162" s="40"/>
      <c r="I162" s="254"/>
      <c r="J162" s="40"/>
      <c r="K162" s="40"/>
      <c r="L162" s="44"/>
      <c r="M162" s="255"/>
      <c r="N162" s="256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211</v>
      </c>
      <c r="AU162" s="17" t="s">
        <v>86</v>
      </c>
    </row>
    <row r="163" s="13" customFormat="1">
      <c r="A163" s="13"/>
      <c r="B163" s="231"/>
      <c r="C163" s="232"/>
      <c r="D163" s="233" t="s">
        <v>183</v>
      </c>
      <c r="E163" s="242" t="s">
        <v>1</v>
      </c>
      <c r="F163" s="234" t="s">
        <v>222</v>
      </c>
      <c r="G163" s="232"/>
      <c r="H163" s="235">
        <v>124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183</v>
      </c>
      <c r="AU163" s="241" t="s">
        <v>86</v>
      </c>
      <c r="AV163" s="13" t="s">
        <v>86</v>
      </c>
      <c r="AW163" s="13" t="s">
        <v>32</v>
      </c>
      <c r="AX163" s="13" t="s">
        <v>76</v>
      </c>
      <c r="AY163" s="241" t="s">
        <v>132</v>
      </c>
    </row>
    <row r="164" s="13" customFormat="1">
      <c r="A164" s="13"/>
      <c r="B164" s="231"/>
      <c r="C164" s="232"/>
      <c r="D164" s="233" t="s">
        <v>183</v>
      </c>
      <c r="E164" s="242" t="s">
        <v>1</v>
      </c>
      <c r="F164" s="234" t="s">
        <v>223</v>
      </c>
      <c r="G164" s="232"/>
      <c r="H164" s="235">
        <v>113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183</v>
      </c>
      <c r="AU164" s="241" t="s">
        <v>86</v>
      </c>
      <c r="AV164" s="13" t="s">
        <v>86</v>
      </c>
      <c r="AW164" s="13" t="s">
        <v>32</v>
      </c>
      <c r="AX164" s="13" t="s">
        <v>76</v>
      </c>
      <c r="AY164" s="241" t="s">
        <v>132</v>
      </c>
    </row>
    <row r="165" s="14" customFormat="1">
      <c r="A165" s="14"/>
      <c r="B165" s="257"/>
      <c r="C165" s="258"/>
      <c r="D165" s="233" t="s">
        <v>183</v>
      </c>
      <c r="E165" s="259" t="s">
        <v>1</v>
      </c>
      <c r="F165" s="260" t="s">
        <v>216</v>
      </c>
      <c r="G165" s="258"/>
      <c r="H165" s="261">
        <v>237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7" t="s">
        <v>183</v>
      </c>
      <c r="AU165" s="267" t="s">
        <v>86</v>
      </c>
      <c r="AV165" s="14" t="s">
        <v>140</v>
      </c>
      <c r="AW165" s="14" t="s">
        <v>32</v>
      </c>
      <c r="AX165" s="14" t="s">
        <v>84</v>
      </c>
      <c r="AY165" s="267" t="s">
        <v>132</v>
      </c>
    </row>
    <row r="166" s="13" customFormat="1">
      <c r="A166" s="13"/>
      <c r="B166" s="231"/>
      <c r="C166" s="232"/>
      <c r="D166" s="233" t="s">
        <v>183</v>
      </c>
      <c r="E166" s="232"/>
      <c r="F166" s="234" t="s">
        <v>224</v>
      </c>
      <c r="G166" s="232"/>
      <c r="H166" s="235">
        <v>248.85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183</v>
      </c>
      <c r="AU166" s="241" t="s">
        <v>86</v>
      </c>
      <c r="AV166" s="13" t="s">
        <v>86</v>
      </c>
      <c r="AW166" s="13" t="s">
        <v>4</v>
      </c>
      <c r="AX166" s="13" t="s">
        <v>84</v>
      </c>
      <c r="AY166" s="241" t="s">
        <v>132</v>
      </c>
    </row>
    <row r="167" s="2" customFormat="1" ht="24.15" customHeight="1">
      <c r="A167" s="38"/>
      <c r="B167" s="39"/>
      <c r="C167" s="243" t="s">
        <v>197</v>
      </c>
      <c r="D167" s="243" t="s">
        <v>206</v>
      </c>
      <c r="E167" s="244" t="s">
        <v>225</v>
      </c>
      <c r="F167" s="245" t="s">
        <v>226</v>
      </c>
      <c r="G167" s="246" t="s">
        <v>196</v>
      </c>
      <c r="H167" s="247">
        <v>26.25</v>
      </c>
      <c r="I167" s="248"/>
      <c r="J167" s="249">
        <f>ROUND(I167*H167,2)</f>
        <v>0</v>
      </c>
      <c r="K167" s="245" t="s">
        <v>139</v>
      </c>
      <c r="L167" s="250"/>
      <c r="M167" s="251" t="s">
        <v>1</v>
      </c>
      <c r="N167" s="252" t="s">
        <v>41</v>
      </c>
      <c r="O167" s="91"/>
      <c r="P167" s="227">
        <f>O167*H167</f>
        <v>0</v>
      </c>
      <c r="Q167" s="227">
        <v>0.00012999999999999998</v>
      </c>
      <c r="R167" s="227">
        <f>Q167*H167</f>
        <v>0.0034124999999999996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209</v>
      </c>
      <c r="AT167" s="229" t="s">
        <v>206</v>
      </c>
      <c r="AU167" s="229" t="s">
        <v>86</v>
      </c>
      <c r="AY167" s="17" t="s">
        <v>132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197</v>
      </c>
      <c r="BM167" s="229" t="s">
        <v>227</v>
      </c>
    </row>
    <row r="168" s="2" customFormat="1">
      <c r="A168" s="38"/>
      <c r="B168" s="39"/>
      <c r="C168" s="40"/>
      <c r="D168" s="233" t="s">
        <v>211</v>
      </c>
      <c r="E168" s="40"/>
      <c r="F168" s="253" t="s">
        <v>228</v>
      </c>
      <c r="G168" s="40"/>
      <c r="H168" s="40"/>
      <c r="I168" s="254"/>
      <c r="J168" s="40"/>
      <c r="K168" s="40"/>
      <c r="L168" s="44"/>
      <c r="M168" s="255"/>
      <c r="N168" s="256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211</v>
      </c>
      <c r="AU168" s="17" t="s">
        <v>86</v>
      </c>
    </row>
    <row r="169" s="13" customFormat="1">
      <c r="A169" s="13"/>
      <c r="B169" s="231"/>
      <c r="C169" s="232"/>
      <c r="D169" s="233" t="s">
        <v>183</v>
      </c>
      <c r="E169" s="242" t="s">
        <v>1</v>
      </c>
      <c r="F169" s="234" t="s">
        <v>229</v>
      </c>
      <c r="G169" s="232"/>
      <c r="H169" s="235">
        <v>25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183</v>
      </c>
      <c r="AU169" s="241" t="s">
        <v>86</v>
      </c>
      <c r="AV169" s="13" t="s">
        <v>86</v>
      </c>
      <c r="AW169" s="13" t="s">
        <v>32</v>
      </c>
      <c r="AX169" s="13" t="s">
        <v>84</v>
      </c>
      <c r="AY169" s="241" t="s">
        <v>132</v>
      </c>
    </row>
    <row r="170" s="13" customFormat="1">
      <c r="A170" s="13"/>
      <c r="B170" s="231"/>
      <c r="C170" s="232"/>
      <c r="D170" s="233" t="s">
        <v>183</v>
      </c>
      <c r="E170" s="232"/>
      <c r="F170" s="234" t="s">
        <v>230</v>
      </c>
      <c r="G170" s="232"/>
      <c r="H170" s="235">
        <v>26.25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183</v>
      </c>
      <c r="AU170" s="241" t="s">
        <v>86</v>
      </c>
      <c r="AV170" s="13" t="s">
        <v>86</v>
      </c>
      <c r="AW170" s="13" t="s">
        <v>4</v>
      </c>
      <c r="AX170" s="13" t="s">
        <v>84</v>
      </c>
      <c r="AY170" s="241" t="s">
        <v>132</v>
      </c>
    </row>
    <row r="171" s="2" customFormat="1" ht="24.15" customHeight="1">
      <c r="A171" s="38"/>
      <c r="B171" s="39"/>
      <c r="C171" s="243" t="s">
        <v>231</v>
      </c>
      <c r="D171" s="243" t="s">
        <v>206</v>
      </c>
      <c r="E171" s="244" t="s">
        <v>232</v>
      </c>
      <c r="F171" s="245" t="s">
        <v>233</v>
      </c>
      <c r="G171" s="246" t="s">
        <v>196</v>
      </c>
      <c r="H171" s="247">
        <v>160.6</v>
      </c>
      <c r="I171" s="248"/>
      <c r="J171" s="249">
        <f>ROUND(I171*H171,2)</f>
        <v>0</v>
      </c>
      <c r="K171" s="245" t="s">
        <v>139</v>
      </c>
      <c r="L171" s="250"/>
      <c r="M171" s="251" t="s">
        <v>1</v>
      </c>
      <c r="N171" s="252" t="s">
        <v>41</v>
      </c>
      <c r="O171" s="91"/>
      <c r="P171" s="227">
        <f>O171*H171</f>
        <v>0</v>
      </c>
      <c r="Q171" s="227">
        <v>0.00014999999999999997</v>
      </c>
      <c r="R171" s="227">
        <f>Q171*H171</f>
        <v>0.02409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209</v>
      </c>
      <c r="AT171" s="229" t="s">
        <v>206</v>
      </c>
      <c r="AU171" s="229" t="s">
        <v>86</v>
      </c>
      <c r="AY171" s="17" t="s">
        <v>132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197</v>
      </c>
      <c r="BM171" s="229" t="s">
        <v>234</v>
      </c>
    </row>
    <row r="172" s="13" customFormat="1">
      <c r="A172" s="13"/>
      <c r="B172" s="231"/>
      <c r="C172" s="232"/>
      <c r="D172" s="233" t="s">
        <v>183</v>
      </c>
      <c r="E172" s="242" t="s">
        <v>1</v>
      </c>
      <c r="F172" s="234" t="s">
        <v>235</v>
      </c>
      <c r="G172" s="232"/>
      <c r="H172" s="235">
        <v>76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183</v>
      </c>
      <c r="AU172" s="241" t="s">
        <v>86</v>
      </c>
      <c r="AV172" s="13" t="s">
        <v>86</v>
      </c>
      <c r="AW172" s="13" t="s">
        <v>32</v>
      </c>
      <c r="AX172" s="13" t="s">
        <v>76</v>
      </c>
      <c r="AY172" s="241" t="s">
        <v>132</v>
      </c>
    </row>
    <row r="173" s="13" customFormat="1">
      <c r="A173" s="13"/>
      <c r="B173" s="231"/>
      <c r="C173" s="232"/>
      <c r="D173" s="233" t="s">
        <v>183</v>
      </c>
      <c r="E173" s="242" t="s">
        <v>1</v>
      </c>
      <c r="F173" s="234" t="s">
        <v>236</v>
      </c>
      <c r="G173" s="232"/>
      <c r="H173" s="235">
        <v>70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183</v>
      </c>
      <c r="AU173" s="241" t="s">
        <v>86</v>
      </c>
      <c r="AV173" s="13" t="s">
        <v>86</v>
      </c>
      <c r="AW173" s="13" t="s">
        <v>32</v>
      </c>
      <c r="AX173" s="13" t="s">
        <v>76</v>
      </c>
      <c r="AY173" s="241" t="s">
        <v>132</v>
      </c>
    </row>
    <row r="174" s="14" customFormat="1">
      <c r="A174" s="14"/>
      <c r="B174" s="257"/>
      <c r="C174" s="258"/>
      <c r="D174" s="233" t="s">
        <v>183</v>
      </c>
      <c r="E174" s="259" t="s">
        <v>1</v>
      </c>
      <c r="F174" s="260" t="s">
        <v>216</v>
      </c>
      <c r="G174" s="258"/>
      <c r="H174" s="261">
        <v>146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7" t="s">
        <v>183</v>
      </c>
      <c r="AU174" s="267" t="s">
        <v>86</v>
      </c>
      <c r="AV174" s="14" t="s">
        <v>140</v>
      </c>
      <c r="AW174" s="14" t="s">
        <v>32</v>
      </c>
      <c r="AX174" s="14" t="s">
        <v>84</v>
      </c>
      <c r="AY174" s="267" t="s">
        <v>132</v>
      </c>
    </row>
    <row r="175" s="13" customFormat="1">
      <c r="A175" s="13"/>
      <c r="B175" s="231"/>
      <c r="C175" s="232"/>
      <c r="D175" s="233" t="s">
        <v>183</v>
      </c>
      <c r="E175" s="232"/>
      <c r="F175" s="234" t="s">
        <v>237</v>
      </c>
      <c r="G175" s="232"/>
      <c r="H175" s="235">
        <v>160.6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183</v>
      </c>
      <c r="AU175" s="241" t="s">
        <v>86</v>
      </c>
      <c r="AV175" s="13" t="s">
        <v>86</v>
      </c>
      <c r="AW175" s="13" t="s">
        <v>4</v>
      </c>
      <c r="AX175" s="13" t="s">
        <v>84</v>
      </c>
      <c r="AY175" s="241" t="s">
        <v>132</v>
      </c>
    </row>
    <row r="176" s="2" customFormat="1" ht="24.15" customHeight="1">
      <c r="A176" s="38"/>
      <c r="B176" s="39"/>
      <c r="C176" s="243" t="s">
        <v>238</v>
      </c>
      <c r="D176" s="243" t="s">
        <v>206</v>
      </c>
      <c r="E176" s="244" t="s">
        <v>239</v>
      </c>
      <c r="F176" s="245" t="s">
        <v>240</v>
      </c>
      <c r="G176" s="246" t="s">
        <v>196</v>
      </c>
      <c r="H176" s="247">
        <v>52.8</v>
      </c>
      <c r="I176" s="248"/>
      <c r="J176" s="249">
        <f>ROUND(I176*H176,2)</f>
        <v>0</v>
      </c>
      <c r="K176" s="245" t="s">
        <v>139</v>
      </c>
      <c r="L176" s="250"/>
      <c r="M176" s="251" t="s">
        <v>1</v>
      </c>
      <c r="N176" s="252" t="s">
        <v>41</v>
      </c>
      <c r="O176" s="91"/>
      <c r="P176" s="227">
        <f>O176*H176</f>
        <v>0</v>
      </c>
      <c r="Q176" s="227">
        <v>0.00017</v>
      </c>
      <c r="R176" s="227">
        <f>Q176*H176</f>
        <v>0.0089759999999999984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209</v>
      </c>
      <c r="AT176" s="229" t="s">
        <v>206</v>
      </c>
      <c r="AU176" s="229" t="s">
        <v>86</v>
      </c>
      <c r="AY176" s="17" t="s">
        <v>132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197</v>
      </c>
      <c r="BM176" s="229" t="s">
        <v>241</v>
      </c>
    </row>
    <row r="177" s="13" customFormat="1">
      <c r="A177" s="13"/>
      <c r="B177" s="231"/>
      <c r="C177" s="232"/>
      <c r="D177" s="233" t="s">
        <v>183</v>
      </c>
      <c r="E177" s="242" t="s">
        <v>1</v>
      </c>
      <c r="F177" s="234" t="s">
        <v>242</v>
      </c>
      <c r="G177" s="232"/>
      <c r="H177" s="235">
        <v>10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183</v>
      </c>
      <c r="AU177" s="241" t="s">
        <v>86</v>
      </c>
      <c r="AV177" s="13" t="s">
        <v>86</v>
      </c>
      <c r="AW177" s="13" t="s">
        <v>32</v>
      </c>
      <c r="AX177" s="13" t="s">
        <v>76</v>
      </c>
      <c r="AY177" s="241" t="s">
        <v>132</v>
      </c>
    </row>
    <row r="178" s="13" customFormat="1">
      <c r="A178" s="13"/>
      <c r="B178" s="231"/>
      <c r="C178" s="232"/>
      <c r="D178" s="233" t="s">
        <v>183</v>
      </c>
      <c r="E178" s="242" t="s">
        <v>1</v>
      </c>
      <c r="F178" s="234" t="s">
        <v>243</v>
      </c>
      <c r="G178" s="232"/>
      <c r="H178" s="235">
        <v>38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183</v>
      </c>
      <c r="AU178" s="241" t="s">
        <v>86</v>
      </c>
      <c r="AV178" s="13" t="s">
        <v>86</v>
      </c>
      <c r="AW178" s="13" t="s">
        <v>32</v>
      </c>
      <c r="AX178" s="13" t="s">
        <v>76</v>
      </c>
      <c r="AY178" s="241" t="s">
        <v>132</v>
      </c>
    </row>
    <row r="179" s="14" customFormat="1">
      <c r="A179" s="14"/>
      <c r="B179" s="257"/>
      <c r="C179" s="258"/>
      <c r="D179" s="233" t="s">
        <v>183</v>
      </c>
      <c r="E179" s="259" t="s">
        <v>1</v>
      </c>
      <c r="F179" s="260" t="s">
        <v>216</v>
      </c>
      <c r="G179" s="258"/>
      <c r="H179" s="261">
        <v>48</v>
      </c>
      <c r="I179" s="262"/>
      <c r="J179" s="258"/>
      <c r="K179" s="258"/>
      <c r="L179" s="263"/>
      <c r="M179" s="264"/>
      <c r="N179" s="265"/>
      <c r="O179" s="265"/>
      <c r="P179" s="265"/>
      <c r="Q179" s="265"/>
      <c r="R179" s="265"/>
      <c r="S179" s="265"/>
      <c r="T179" s="26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7" t="s">
        <v>183</v>
      </c>
      <c r="AU179" s="267" t="s">
        <v>86</v>
      </c>
      <c r="AV179" s="14" t="s">
        <v>140</v>
      </c>
      <c r="AW179" s="14" t="s">
        <v>32</v>
      </c>
      <c r="AX179" s="14" t="s">
        <v>84</v>
      </c>
      <c r="AY179" s="267" t="s">
        <v>132</v>
      </c>
    </row>
    <row r="180" s="13" customFormat="1">
      <c r="A180" s="13"/>
      <c r="B180" s="231"/>
      <c r="C180" s="232"/>
      <c r="D180" s="233" t="s">
        <v>183</v>
      </c>
      <c r="E180" s="232"/>
      <c r="F180" s="234" t="s">
        <v>244</v>
      </c>
      <c r="G180" s="232"/>
      <c r="H180" s="235">
        <v>52.8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183</v>
      </c>
      <c r="AU180" s="241" t="s">
        <v>86</v>
      </c>
      <c r="AV180" s="13" t="s">
        <v>86</v>
      </c>
      <c r="AW180" s="13" t="s">
        <v>4</v>
      </c>
      <c r="AX180" s="13" t="s">
        <v>84</v>
      </c>
      <c r="AY180" s="241" t="s">
        <v>132</v>
      </c>
    </row>
    <row r="181" s="2" customFormat="1" ht="24.15" customHeight="1">
      <c r="A181" s="38"/>
      <c r="B181" s="39"/>
      <c r="C181" s="243" t="s">
        <v>245</v>
      </c>
      <c r="D181" s="243" t="s">
        <v>206</v>
      </c>
      <c r="E181" s="244" t="s">
        <v>246</v>
      </c>
      <c r="F181" s="245" t="s">
        <v>247</v>
      </c>
      <c r="G181" s="246" t="s">
        <v>196</v>
      </c>
      <c r="H181" s="247">
        <v>66</v>
      </c>
      <c r="I181" s="248"/>
      <c r="J181" s="249">
        <f>ROUND(I181*H181,2)</f>
        <v>0</v>
      </c>
      <c r="K181" s="245" t="s">
        <v>139</v>
      </c>
      <c r="L181" s="250"/>
      <c r="M181" s="251" t="s">
        <v>1</v>
      </c>
      <c r="N181" s="252" t="s">
        <v>41</v>
      </c>
      <c r="O181" s="91"/>
      <c r="P181" s="227">
        <f>O181*H181</f>
        <v>0</v>
      </c>
      <c r="Q181" s="227">
        <v>9E-05</v>
      </c>
      <c r="R181" s="227">
        <f>Q181*H181</f>
        <v>0.00594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209</v>
      </c>
      <c r="AT181" s="229" t="s">
        <v>206</v>
      </c>
      <c r="AU181" s="229" t="s">
        <v>86</v>
      </c>
      <c r="AY181" s="17" t="s">
        <v>132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84</v>
      </c>
      <c r="BK181" s="230">
        <f>ROUND(I181*H181,2)</f>
        <v>0</v>
      </c>
      <c r="BL181" s="17" t="s">
        <v>197</v>
      </c>
      <c r="BM181" s="229" t="s">
        <v>248</v>
      </c>
    </row>
    <row r="182" s="13" customFormat="1">
      <c r="A182" s="13"/>
      <c r="B182" s="231"/>
      <c r="C182" s="232"/>
      <c r="D182" s="233" t="s">
        <v>183</v>
      </c>
      <c r="E182" s="242" t="s">
        <v>1</v>
      </c>
      <c r="F182" s="234" t="s">
        <v>249</v>
      </c>
      <c r="G182" s="232"/>
      <c r="H182" s="235">
        <v>60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183</v>
      </c>
      <c r="AU182" s="241" t="s">
        <v>86</v>
      </c>
      <c r="AV182" s="13" t="s">
        <v>86</v>
      </c>
      <c r="AW182" s="13" t="s">
        <v>32</v>
      </c>
      <c r="AX182" s="13" t="s">
        <v>84</v>
      </c>
      <c r="AY182" s="241" t="s">
        <v>132</v>
      </c>
    </row>
    <row r="183" s="13" customFormat="1">
      <c r="A183" s="13"/>
      <c r="B183" s="231"/>
      <c r="C183" s="232"/>
      <c r="D183" s="233" t="s">
        <v>183</v>
      </c>
      <c r="E183" s="232"/>
      <c r="F183" s="234" t="s">
        <v>250</v>
      </c>
      <c r="G183" s="232"/>
      <c r="H183" s="235">
        <v>66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183</v>
      </c>
      <c r="AU183" s="241" t="s">
        <v>86</v>
      </c>
      <c r="AV183" s="13" t="s">
        <v>86</v>
      </c>
      <c r="AW183" s="13" t="s">
        <v>4</v>
      </c>
      <c r="AX183" s="13" t="s">
        <v>84</v>
      </c>
      <c r="AY183" s="241" t="s">
        <v>132</v>
      </c>
    </row>
    <row r="184" s="2" customFormat="1" ht="24.15" customHeight="1">
      <c r="A184" s="38"/>
      <c r="B184" s="39"/>
      <c r="C184" s="243" t="s">
        <v>251</v>
      </c>
      <c r="D184" s="243" t="s">
        <v>206</v>
      </c>
      <c r="E184" s="244" t="s">
        <v>252</v>
      </c>
      <c r="F184" s="245" t="s">
        <v>253</v>
      </c>
      <c r="G184" s="246" t="s">
        <v>196</v>
      </c>
      <c r="H184" s="247">
        <v>107.8</v>
      </c>
      <c r="I184" s="248"/>
      <c r="J184" s="249">
        <f>ROUND(I184*H184,2)</f>
        <v>0</v>
      </c>
      <c r="K184" s="245" t="s">
        <v>254</v>
      </c>
      <c r="L184" s="250"/>
      <c r="M184" s="251" t="s">
        <v>1</v>
      </c>
      <c r="N184" s="252" t="s">
        <v>41</v>
      </c>
      <c r="O184" s="91"/>
      <c r="P184" s="227">
        <f>O184*H184</f>
        <v>0</v>
      </c>
      <c r="Q184" s="227">
        <v>0.00013999999999999998</v>
      </c>
      <c r="R184" s="227">
        <f>Q184*H184</f>
        <v>0.015091999999999997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209</v>
      </c>
      <c r="AT184" s="229" t="s">
        <v>206</v>
      </c>
      <c r="AU184" s="229" t="s">
        <v>86</v>
      </c>
      <c r="AY184" s="17" t="s">
        <v>132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197</v>
      </c>
      <c r="BM184" s="229" t="s">
        <v>255</v>
      </c>
    </row>
    <row r="185" s="2" customFormat="1">
      <c r="A185" s="38"/>
      <c r="B185" s="39"/>
      <c r="C185" s="40"/>
      <c r="D185" s="233" t="s">
        <v>211</v>
      </c>
      <c r="E185" s="40"/>
      <c r="F185" s="253" t="s">
        <v>256</v>
      </c>
      <c r="G185" s="40"/>
      <c r="H185" s="40"/>
      <c r="I185" s="254"/>
      <c r="J185" s="40"/>
      <c r="K185" s="40"/>
      <c r="L185" s="44"/>
      <c r="M185" s="255"/>
      <c r="N185" s="256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211</v>
      </c>
      <c r="AU185" s="17" t="s">
        <v>86</v>
      </c>
    </row>
    <row r="186" s="13" customFormat="1">
      <c r="A186" s="13"/>
      <c r="B186" s="231"/>
      <c r="C186" s="232"/>
      <c r="D186" s="233" t="s">
        <v>183</v>
      </c>
      <c r="E186" s="242" t="s">
        <v>1</v>
      </c>
      <c r="F186" s="234" t="s">
        <v>257</v>
      </c>
      <c r="G186" s="232"/>
      <c r="H186" s="235">
        <v>85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183</v>
      </c>
      <c r="AU186" s="241" t="s">
        <v>86</v>
      </c>
      <c r="AV186" s="13" t="s">
        <v>86</v>
      </c>
      <c r="AW186" s="13" t="s">
        <v>32</v>
      </c>
      <c r="AX186" s="13" t="s">
        <v>76</v>
      </c>
      <c r="AY186" s="241" t="s">
        <v>132</v>
      </c>
    </row>
    <row r="187" s="13" customFormat="1">
      <c r="A187" s="13"/>
      <c r="B187" s="231"/>
      <c r="C187" s="232"/>
      <c r="D187" s="233" t="s">
        <v>183</v>
      </c>
      <c r="E187" s="242" t="s">
        <v>1</v>
      </c>
      <c r="F187" s="234" t="s">
        <v>258</v>
      </c>
      <c r="G187" s="232"/>
      <c r="H187" s="235">
        <v>13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183</v>
      </c>
      <c r="AU187" s="241" t="s">
        <v>86</v>
      </c>
      <c r="AV187" s="13" t="s">
        <v>86</v>
      </c>
      <c r="AW187" s="13" t="s">
        <v>32</v>
      </c>
      <c r="AX187" s="13" t="s">
        <v>76</v>
      </c>
      <c r="AY187" s="241" t="s">
        <v>132</v>
      </c>
    </row>
    <row r="188" s="14" customFormat="1">
      <c r="A188" s="14"/>
      <c r="B188" s="257"/>
      <c r="C188" s="258"/>
      <c r="D188" s="233" t="s">
        <v>183</v>
      </c>
      <c r="E188" s="259" t="s">
        <v>1</v>
      </c>
      <c r="F188" s="260" t="s">
        <v>216</v>
      </c>
      <c r="G188" s="258"/>
      <c r="H188" s="261">
        <v>98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183</v>
      </c>
      <c r="AU188" s="267" t="s">
        <v>86</v>
      </c>
      <c r="AV188" s="14" t="s">
        <v>140</v>
      </c>
      <c r="AW188" s="14" t="s">
        <v>32</v>
      </c>
      <c r="AX188" s="14" t="s">
        <v>84</v>
      </c>
      <c r="AY188" s="267" t="s">
        <v>132</v>
      </c>
    </row>
    <row r="189" s="13" customFormat="1">
      <c r="A189" s="13"/>
      <c r="B189" s="231"/>
      <c r="C189" s="232"/>
      <c r="D189" s="233" t="s">
        <v>183</v>
      </c>
      <c r="E189" s="232"/>
      <c r="F189" s="234" t="s">
        <v>259</v>
      </c>
      <c r="G189" s="232"/>
      <c r="H189" s="235">
        <v>107.8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183</v>
      </c>
      <c r="AU189" s="241" t="s">
        <v>86</v>
      </c>
      <c r="AV189" s="13" t="s">
        <v>86</v>
      </c>
      <c r="AW189" s="13" t="s">
        <v>4</v>
      </c>
      <c r="AX189" s="13" t="s">
        <v>84</v>
      </c>
      <c r="AY189" s="241" t="s">
        <v>132</v>
      </c>
    </row>
    <row r="190" s="2" customFormat="1" ht="24.15" customHeight="1">
      <c r="A190" s="38"/>
      <c r="B190" s="39"/>
      <c r="C190" s="243" t="s">
        <v>7</v>
      </c>
      <c r="D190" s="243" t="s">
        <v>206</v>
      </c>
      <c r="E190" s="244" t="s">
        <v>260</v>
      </c>
      <c r="F190" s="245" t="s">
        <v>261</v>
      </c>
      <c r="G190" s="246" t="s">
        <v>196</v>
      </c>
      <c r="H190" s="247">
        <v>121</v>
      </c>
      <c r="I190" s="248"/>
      <c r="J190" s="249">
        <f>ROUND(I190*H190,2)</f>
        <v>0</v>
      </c>
      <c r="K190" s="245" t="s">
        <v>139</v>
      </c>
      <c r="L190" s="250"/>
      <c r="M190" s="251" t="s">
        <v>1</v>
      </c>
      <c r="N190" s="252" t="s">
        <v>41</v>
      </c>
      <c r="O190" s="91"/>
      <c r="P190" s="227">
        <f>O190*H190</f>
        <v>0</v>
      </c>
      <c r="Q190" s="227">
        <v>6E-05</v>
      </c>
      <c r="R190" s="227">
        <f>Q190*H190</f>
        <v>0.00726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209</v>
      </c>
      <c r="AT190" s="229" t="s">
        <v>206</v>
      </c>
      <c r="AU190" s="229" t="s">
        <v>86</v>
      </c>
      <c r="AY190" s="17" t="s">
        <v>132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84</v>
      </c>
      <c r="BK190" s="230">
        <f>ROUND(I190*H190,2)</f>
        <v>0</v>
      </c>
      <c r="BL190" s="17" t="s">
        <v>197</v>
      </c>
      <c r="BM190" s="229" t="s">
        <v>262</v>
      </c>
    </row>
    <row r="191" s="13" customFormat="1">
      <c r="A191" s="13"/>
      <c r="B191" s="231"/>
      <c r="C191" s="232"/>
      <c r="D191" s="233" t="s">
        <v>183</v>
      </c>
      <c r="E191" s="242" t="s">
        <v>1</v>
      </c>
      <c r="F191" s="234" t="s">
        <v>263</v>
      </c>
      <c r="G191" s="232"/>
      <c r="H191" s="235">
        <v>110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183</v>
      </c>
      <c r="AU191" s="241" t="s">
        <v>86</v>
      </c>
      <c r="AV191" s="13" t="s">
        <v>86</v>
      </c>
      <c r="AW191" s="13" t="s">
        <v>32</v>
      </c>
      <c r="AX191" s="13" t="s">
        <v>84</v>
      </c>
      <c r="AY191" s="241" t="s">
        <v>132</v>
      </c>
    </row>
    <row r="192" s="13" customFormat="1">
      <c r="A192" s="13"/>
      <c r="B192" s="231"/>
      <c r="C192" s="232"/>
      <c r="D192" s="233" t="s">
        <v>183</v>
      </c>
      <c r="E192" s="232"/>
      <c r="F192" s="234" t="s">
        <v>264</v>
      </c>
      <c r="G192" s="232"/>
      <c r="H192" s="235">
        <v>121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183</v>
      </c>
      <c r="AU192" s="241" t="s">
        <v>86</v>
      </c>
      <c r="AV192" s="13" t="s">
        <v>86</v>
      </c>
      <c r="AW192" s="13" t="s">
        <v>4</v>
      </c>
      <c r="AX192" s="13" t="s">
        <v>84</v>
      </c>
      <c r="AY192" s="241" t="s">
        <v>132</v>
      </c>
    </row>
    <row r="193" s="2" customFormat="1" ht="24.15" customHeight="1">
      <c r="A193" s="38"/>
      <c r="B193" s="39"/>
      <c r="C193" s="243" t="s">
        <v>265</v>
      </c>
      <c r="D193" s="243" t="s">
        <v>206</v>
      </c>
      <c r="E193" s="244" t="s">
        <v>266</v>
      </c>
      <c r="F193" s="245" t="s">
        <v>267</v>
      </c>
      <c r="G193" s="246" t="s">
        <v>196</v>
      </c>
      <c r="H193" s="247">
        <v>13.2</v>
      </c>
      <c r="I193" s="248"/>
      <c r="J193" s="249">
        <f>ROUND(I193*H193,2)</f>
        <v>0</v>
      </c>
      <c r="K193" s="245" t="s">
        <v>139</v>
      </c>
      <c r="L193" s="250"/>
      <c r="M193" s="251" t="s">
        <v>1</v>
      </c>
      <c r="N193" s="252" t="s">
        <v>41</v>
      </c>
      <c r="O193" s="91"/>
      <c r="P193" s="227">
        <f>O193*H193</f>
        <v>0</v>
      </c>
      <c r="Q193" s="227">
        <v>9E-05</v>
      </c>
      <c r="R193" s="227">
        <f>Q193*H193</f>
        <v>0.001188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209</v>
      </c>
      <c r="AT193" s="229" t="s">
        <v>206</v>
      </c>
      <c r="AU193" s="229" t="s">
        <v>86</v>
      </c>
      <c r="AY193" s="17" t="s">
        <v>132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197</v>
      </c>
      <c r="BM193" s="229" t="s">
        <v>268</v>
      </c>
    </row>
    <row r="194" s="13" customFormat="1">
      <c r="A194" s="13"/>
      <c r="B194" s="231"/>
      <c r="C194" s="232"/>
      <c r="D194" s="233" t="s">
        <v>183</v>
      </c>
      <c r="E194" s="242" t="s">
        <v>1</v>
      </c>
      <c r="F194" s="234" t="s">
        <v>269</v>
      </c>
      <c r="G194" s="232"/>
      <c r="H194" s="235">
        <v>12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183</v>
      </c>
      <c r="AU194" s="241" t="s">
        <v>86</v>
      </c>
      <c r="AV194" s="13" t="s">
        <v>86</v>
      </c>
      <c r="AW194" s="13" t="s">
        <v>32</v>
      </c>
      <c r="AX194" s="13" t="s">
        <v>84</v>
      </c>
      <c r="AY194" s="241" t="s">
        <v>132</v>
      </c>
    </row>
    <row r="195" s="13" customFormat="1">
      <c r="A195" s="13"/>
      <c r="B195" s="231"/>
      <c r="C195" s="232"/>
      <c r="D195" s="233" t="s">
        <v>183</v>
      </c>
      <c r="E195" s="232"/>
      <c r="F195" s="234" t="s">
        <v>270</v>
      </c>
      <c r="G195" s="232"/>
      <c r="H195" s="235">
        <v>13.2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183</v>
      </c>
      <c r="AU195" s="241" t="s">
        <v>86</v>
      </c>
      <c r="AV195" s="13" t="s">
        <v>86</v>
      </c>
      <c r="AW195" s="13" t="s">
        <v>4</v>
      </c>
      <c r="AX195" s="13" t="s">
        <v>84</v>
      </c>
      <c r="AY195" s="241" t="s">
        <v>132</v>
      </c>
    </row>
    <row r="196" s="2" customFormat="1" ht="24.15" customHeight="1">
      <c r="A196" s="38"/>
      <c r="B196" s="39"/>
      <c r="C196" s="218" t="s">
        <v>271</v>
      </c>
      <c r="D196" s="218" t="s">
        <v>135</v>
      </c>
      <c r="E196" s="219" t="s">
        <v>272</v>
      </c>
      <c r="F196" s="220" t="s">
        <v>273</v>
      </c>
      <c r="G196" s="221" t="s">
        <v>274</v>
      </c>
      <c r="H196" s="268"/>
      <c r="I196" s="223"/>
      <c r="J196" s="224">
        <f>ROUND(I196*H196,2)</f>
        <v>0</v>
      </c>
      <c r="K196" s="220" t="s">
        <v>139</v>
      </c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197</v>
      </c>
      <c r="AT196" s="229" t="s">
        <v>135</v>
      </c>
      <c r="AU196" s="229" t="s">
        <v>86</v>
      </c>
      <c r="AY196" s="17" t="s">
        <v>132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197</v>
      </c>
      <c r="BM196" s="229" t="s">
        <v>275</v>
      </c>
    </row>
    <row r="197" s="2" customFormat="1" ht="24.15" customHeight="1">
      <c r="A197" s="38"/>
      <c r="B197" s="39"/>
      <c r="C197" s="218" t="s">
        <v>276</v>
      </c>
      <c r="D197" s="218" t="s">
        <v>135</v>
      </c>
      <c r="E197" s="219" t="s">
        <v>277</v>
      </c>
      <c r="F197" s="220" t="s">
        <v>278</v>
      </c>
      <c r="G197" s="221" t="s">
        <v>274</v>
      </c>
      <c r="H197" s="268"/>
      <c r="I197" s="223"/>
      <c r="J197" s="224">
        <f>ROUND(I197*H197,2)</f>
        <v>0</v>
      </c>
      <c r="K197" s="220" t="s">
        <v>139</v>
      </c>
      <c r="L197" s="44"/>
      <c r="M197" s="225" t="s">
        <v>1</v>
      </c>
      <c r="N197" s="226" t="s">
        <v>41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197</v>
      </c>
      <c r="AT197" s="229" t="s">
        <v>135</v>
      </c>
      <c r="AU197" s="229" t="s">
        <v>86</v>
      </c>
      <c r="AY197" s="17" t="s">
        <v>132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84</v>
      </c>
      <c r="BK197" s="230">
        <f>ROUND(I197*H197,2)</f>
        <v>0</v>
      </c>
      <c r="BL197" s="17" t="s">
        <v>197</v>
      </c>
      <c r="BM197" s="229" t="s">
        <v>279</v>
      </c>
    </row>
    <row r="198" s="12" customFormat="1" ht="22.8" customHeight="1">
      <c r="A198" s="12"/>
      <c r="B198" s="202"/>
      <c r="C198" s="203"/>
      <c r="D198" s="204" t="s">
        <v>75</v>
      </c>
      <c r="E198" s="216" t="s">
        <v>280</v>
      </c>
      <c r="F198" s="216" t="s">
        <v>281</v>
      </c>
      <c r="G198" s="203"/>
      <c r="H198" s="203"/>
      <c r="I198" s="206"/>
      <c r="J198" s="217">
        <f>BK198</f>
        <v>0</v>
      </c>
      <c r="K198" s="203"/>
      <c r="L198" s="208"/>
      <c r="M198" s="209"/>
      <c r="N198" s="210"/>
      <c r="O198" s="210"/>
      <c r="P198" s="211">
        <f>SUM(P199:P222)</f>
        <v>0</v>
      </c>
      <c r="Q198" s="210"/>
      <c r="R198" s="211">
        <f>SUM(R199:R222)</f>
        <v>0.082290000000000016</v>
      </c>
      <c r="S198" s="210"/>
      <c r="T198" s="212">
        <f>SUM(T199:T222)</f>
        <v>3.7536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3" t="s">
        <v>86</v>
      </c>
      <c r="AT198" s="214" t="s">
        <v>75</v>
      </c>
      <c r="AU198" s="214" t="s">
        <v>84</v>
      </c>
      <c r="AY198" s="213" t="s">
        <v>132</v>
      </c>
      <c r="BK198" s="215">
        <f>SUM(BK199:BK222)</f>
        <v>0</v>
      </c>
    </row>
    <row r="199" s="2" customFormat="1" ht="16.5" customHeight="1">
      <c r="A199" s="38"/>
      <c r="B199" s="39"/>
      <c r="C199" s="218" t="s">
        <v>282</v>
      </c>
      <c r="D199" s="218" t="s">
        <v>135</v>
      </c>
      <c r="E199" s="219" t="s">
        <v>283</v>
      </c>
      <c r="F199" s="220" t="s">
        <v>284</v>
      </c>
      <c r="G199" s="221" t="s">
        <v>196</v>
      </c>
      <c r="H199" s="222">
        <v>120</v>
      </c>
      <c r="I199" s="223"/>
      <c r="J199" s="224">
        <f>ROUND(I199*H199,2)</f>
        <v>0</v>
      </c>
      <c r="K199" s="220" t="s">
        <v>139</v>
      </c>
      <c r="L199" s="44"/>
      <c r="M199" s="225" t="s">
        <v>1</v>
      </c>
      <c r="N199" s="226" t="s">
        <v>41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0.03065</v>
      </c>
      <c r="T199" s="228">
        <f>S199*H199</f>
        <v>3.678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197</v>
      </c>
      <c r="AT199" s="229" t="s">
        <v>135</v>
      </c>
      <c r="AU199" s="229" t="s">
        <v>86</v>
      </c>
      <c r="AY199" s="17" t="s">
        <v>132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84</v>
      </c>
      <c r="BK199" s="230">
        <f>ROUND(I199*H199,2)</f>
        <v>0</v>
      </c>
      <c r="BL199" s="17" t="s">
        <v>197</v>
      </c>
      <c r="BM199" s="229" t="s">
        <v>285</v>
      </c>
    </row>
    <row r="200" s="13" customFormat="1">
      <c r="A200" s="13"/>
      <c r="B200" s="231"/>
      <c r="C200" s="232"/>
      <c r="D200" s="233" t="s">
        <v>183</v>
      </c>
      <c r="E200" s="242" t="s">
        <v>1</v>
      </c>
      <c r="F200" s="234" t="s">
        <v>286</v>
      </c>
      <c r="G200" s="232"/>
      <c r="H200" s="235">
        <v>120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183</v>
      </c>
      <c r="AU200" s="241" t="s">
        <v>86</v>
      </c>
      <c r="AV200" s="13" t="s">
        <v>86</v>
      </c>
      <c r="AW200" s="13" t="s">
        <v>32</v>
      </c>
      <c r="AX200" s="13" t="s">
        <v>84</v>
      </c>
      <c r="AY200" s="241" t="s">
        <v>132</v>
      </c>
    </row>
    <row r="201" s="2" customFormat="1" ht="16.5" customHeight="1">
      <c r="A201" s="38"/>
      <c r="B201" s="39"/>
      <c r="C201" s="218" t="s">
        <v>287</v>
      </c>
      <c r="D201" s="218" t="s">
        <v>135</v>
      </c>
      <c r="E201" s="219" t="s">
        <v>288</v>
      </c>
      <c r="F201" s="220" t="s">
        <v>289</v>
      </c>
      <c r="G201" s="221" t="s">
        <v>196</v>
      </c>
      <c r="H201" s="222">
        <v>36</v>
      </c>
      <c r="I201" s="223"/>
      <c r="J201" s="224">
        <f>ROUND(I201*H201,2)</f>
        <v>0</v>
      </c>
      <c r="K201" s="220" t="s">
        <v>139</v>
      </c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0.0021</v>
      </c>
      <c r="T201" s="228">
        <f>S201*H201</f>
        <v>0.0756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197</v>
      </c>
      <c r="AT201" s="229" t="s">
        <v>135</v>
      </c>
      <c r="AU201" s="229" t="s">
        <v>86</v>
      </c>
      <c r="AY201" s="17" t="s">
        <v>132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197</v>
      </c>
      <c r="BM201" s="229" t="s">
        <v>290</v>
      </c>
    </row>
    <row r="202" s="13" customFormat="1">
      <c r="A202" s="13"/>
      <c r="B202" s="231"/>
      <c r="C202" s="232"/>
      <c r="D202" s="233" t="s">
        <v>183</v>
      </c>
      <c r="E202" s="242" t="s">
        <v>1</v>
      </c>
      <c r="F202" s="234" t="s">
        <v>291</v>
      </c>
      <c r="G202" s="232"/>
      <c r="H202" s="235">
        <v>36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183</v>
      </c>
      <c r="AU202" s="241" t="s">
        <v>86</v>
      </c>
      <c r="AV202" s="13" t="s">
        <v>86</v>
      </c>
      <c r="AW202" s="13" t="s">
        <v>32</v>
      </c>
      <c r="AX202" s="13" t="s">
        <v>84</v>
      </c>
      <c r="AY202" s="241" t="s">
        <v>132</v>
      </c>
    </row>
    <row r="203" s="2" customFormat="1" ht="16.5" customHeight="1">
      <c r="A203" s="38"/>
      <c r="B203" s="39"/>
      <c r="C203" s="218" t="s">
        <v>292</v>
      </c>
      <c r="D203" s="218" t="s">
        <v>135</v>
      </c>
      <c r="E203" s="219" t="s">
        <v>293</v>
      </c>
      <c r="F203" s="220" t="s">
        <v>294</v>
      </c>
      <c r="G203" s="221" t="s">
        <v>196</v>
      </c>
      <c r="H203" s="222">
        <v>11</v>
      </c>
      <c r="I203" s="223"/>
      <c r="J203" s="224">
        <f>ROUND(I203*H203,2)</f>
        <v>0</v>
      </c>
      <c r="K203" s="220" t="s">
        <v>139</v>
      </c>
      <c r="L203" s="44"/>
      <c r="M203" s="225" t="s">
        <v>1</v>
      </c>
      <c r="N203" s="226" t="s">
        <v>41</v>
      </c>
      <c r="O203" s="91"/>
      <c r="P203" s="227">
        <f>O203*H203</f>
        <v>0</v>
      </c>
      <c r="Q203" s="227">
        <v>0.00059</v>
      </c>
      <c r="R203" s="227">
        <f>Q203*H203</f>
        <v>0.00649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197</v>
      </c>
      <c r="AT203" s="229" t="s">
        <v>135</v>
      </c>
      <c r="AU203" s="229" t="s">
        <v>86</v>
      </c>
      <c r="AY203" s="17" t="s">
        <v>132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84</v>
      </c>
      <c r="BK203" s="230">
        <f>ROUND(I203*H203,2)</f>
        <v>0</v>
      </c>
      <c r="BL203" s="17" t="s">
        <v>197</v>
      </c>
      <c r="BM203" s="229" t="s">
        <v>295</v>
      </c>
    </row>
    <row r="204" s="13" customFormat="1">
      <c r="A204" s="13"/>
      <c r="B204" s="231"/>
      <c r="C204" s="232"/>
      <c r="D204" s="233" t="s">
        <v>183</v>
      </c>
      <c r="E204" s="242" t="s">
        <v>1</v>
      </c>
      <c r="F204" s="234" t="s">
        <v>296</v>
      </c>
      <c r="G204" s="232"/>
      <c r="H204" s="235">
        <v>11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183</v>
      </c>
      <c r="AU204" s="241" t="s">
        <v>86</v>
      </c>
      <c r="AV204" s="13" t="s">
        <v>86</v>
      </c>
      <c r="AW204" s="13" t="s">
        <v>32</v>
      </c>
      <c r="AX204" s="13" t="s">
        <v>84</v>
      </c>
      <c r="AY204" s="241" t="s">
        <v>132</v>
      </c>
    </row>
    <row r="205" s="2" customFormat="1" ht="24.15" customHeight="1">
      <c r="A205" s="38"/>
      <c r="B205" s="39"/>
      <c r="C205" s="218" t="s">
        <v>297</v>
      </c>
      <c r="D205" s="218" t="s">
        <v>135</v>
      </c>
      <c r="E205" s="219" t="s">
        <v>298</v>
      </c>
      <c r="F205" s="220" t="s">
        <v>299</v>
      </c>
      <c r="G205" s="221" t="s">
        <v>274</v>
      </c>
      <c r="H205" s="268"/>
      <c r="I205" s="223"/>
      <c r="J205" s="224">
        <f>ROUND(I205*H205,2)</f>
        <v>0</v>
      </c>
      <c r="K205" s="220" t="s">
        <v>139</v>
      </c>
      <c r="L205" s="44"/>
      <c r="M205" s="225" t="s">
        <v>1</v>
      </c>
      <c r="N205" s="226" t="s">
        <v>41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197</v>
      </c>
      <c r="AT205" s="229" t="s">
        <v>135</v>
      </c>
      <c r="AU205" s="229" t="s">
        <v>86</v>
      </c>
      <c r="AY205" s="17" t="s">
        <v>132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84</v>
      </c>
      <c r="BK205" s="230">
        <f>ROUND(I205*H205,2)</f>
        <v>0</v>
      </c>
      <c r="BL205" s="17" t="s">
        <v>197</v>
      </c>
      <c r="BM205" s="229" t="s">
        <v>300</v>
      </c>
    </row>
    <row r="206" s="2" customFormat="1" ht="24.15" customHeight="1">
      <c r="A206" s="38"/>
      <c r="B206" s="39"/>
      <c r="C206" s="218" t="s">
        <v>301</v>
      </c>
      <c r="D206" s="218" t="s">
        <v>135</v>
      </c>
      <c r="E206" s="219" t="s">
        <v>302</v>
      </c>
      <c r="F206" s="220" t="s">
        <v>303</v>
      </c>
      <c r="G206" s="221" t="s">
        <v>138</v>
      </c>
      <c r="H206" s="222">
        <v>3</v>
      </c>
      <c r="I206" s="223"/>
      <c r="J206" s="224">
        <f>ROUND(I206*H206,2)</f>
        <v>0</v>
      </c>
      <c r="K206" s="220" t="s">
        <v>1</v>
      </c>
      <c r="L206" s="44"/>
      <c r="M206" s="225" t="s">
        <v>1</v>
      </c>
      <c r="N206" s="226" t="s">
        <v>41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197</v>
      </c>
      <c r="AT206" s="229" t="s">
        <v>135</v>
      </c>
      <c r="AU206" s="229" t="s">
        <v>86</v>
      </c>
      <c r="AY206" s="17" t="s">
        <v>132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84</v>
      </c>
      <c r="BK206" s="230">
        <f>ROUND(I206*H206,2)</f>
        <v>0</v>
      </c>
      <c r="BL206" s="17" t="s">
        <v>197</v>
      </c>
      <c r="BM206" s="229" t="s">
        <v>304</v>
      </c>
    </row>
    <row r="207" s="2" customFormat="1" ht="33" customHeight="1">
      <c r="A207" s="38"/>
      <c r="B207" s="39"/>
      <c r="C207" s="218" t="s">
        <v>305</v>
      </c>
      <c r="D207" s="218" t="s">
        <v>135</v>
      </c>
      <c r="E207" s="219" t="s">
        <v>306</v>
      </c>
      <c r="F207" s="220" t="s">
        <v>307</v>
      </c>
      <c r="G207" s="221" t="s">
        <v>138</v>
      </c>
      <c r="H207" s="222">
        <v>10</v>
      </c>
      <c r="I207" s="223"/>
      <c r="J207" s="224">
        <f>ROUND(I207*H207,2)</f>
        <v>0</v>
      </c>
      <c r="K207" s="220" t="s">
        <v>1</v>
      </c>
      <c r="L207" s="44"/>
      <c r="M207" s="225" t="s">
        <v>1</v>
      </c>
      <c r="N207" s="226" t="s">
        <v>41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197</v>
      </c>
      <c r="AT207" s="229" t="s">
        <v>135</v>
      </c>
      <c r="AU207" s="229" t="s">
        <v>86</v>
      </c>
      <c r="AY207" s="17" t="s">
        <v>132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84</v>
      </c>
      <c r="BK207" s="230">
        <f>ROUND(I207*H207,2)</f>
        <v>0</v>
      </c>
      <c r="BL207" s="17" t="s">
        <v>197</v>
      </c>
      <c r="BM207" s="229" t="s">
        <v>308</v>
      </c>
    </row>
    <row r="208" s="2" customFormat="1" ht="37.8" customHeight="1">
      <c r="A208" s="38"/>
      <c r="B208" s="39"/>
      <c r="C208" s="218" t="s">
        <v>309</v>
      </c>
      <c r="D208" s="218" t="s">
        <v>135</v>
      </c>
      <c r="E208" s="219" t="s">
        <v>310</v>
      </c>
      <c r="F208" s="220" t="s">
        <v>311</v>
      </c>
      <c r="G208" s="221" t="s">
        <v>138</v>
      </c>
      <c r="H208" s="222">
        <v>10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41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197</v>
      </c>
      <c r="AT208" s="229" t="s">
        <v>135</v>
      </c>
      <c r="AU208" s="229" t="s">
        <v>86</v>
      </c>
      <c r="AY208" s="17" t="s">
        <v>132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84</v>
      </c>
      <c r="BK208" s="230">
        <f>ROUND(I208*H208,2)</f>
        <v>0</v>
      </c>
      <c r="BL208" s="17" t="s">
        <v>197</v>
      </c>
      <c r="BM208" s="229" t="s">
        <v>312</v>
      </c>
    </row>
    <row r="209" s="2" customFormat="1" ht="16.5" customHeight="1">
      <c r="A209" s="38"/>
      <c r="B209" s="39"/>
      <c r="C209" s="218" t="s">
        <v>209</v>
      </c>
      <c r="D209" s="218" t="s">
        <v>135</v>
      </c>
      <c r="E209" s="219" t="s">
        <v>313</v>
      </c>
      <c r="F209" s="220" t="s">
        <v>314</v>
      </c>
      <c r="G209" s="221" t="s">
        <v>196</v>
      </c>
      <c r="H209" s="222">
        <v>100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41</v>
      </c>
      <c r="O209" s="91"/>
      <c r="P209" s="227">
        <f>O209*H209</f>
        <v>0</v>
      </c>
      <c r="Q209" s="227">
        <v>0.00059</v>
      </c>
      <c r="R209" s="227">
        <f>Q209*H209</f>
        <v>0.059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197</v>
      </c>
      <c r="AT209" s="229" t="s">
        <v>135</v>
      </c>
      <c r="AU209" s="229" t="s">
        <v>86</v>
      </c>
      <c r="AY209" s="17" t="s">
        <v>132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197</v>
      </c>
      <c r="BM209" s="229" t="s">
        <v>315</v>
      </c>
    </row>
    <row r="210" s="13" customFormat="1">
      <c r="A210" s="13"/>
      <c r="B210" s="231"/>
      <c r="C210" s="232"/>
      <c r="D210" s="233" t="s">
        <v>183</v>
      </c>
      <c r="E210" s="242" t="s">
        <v>1</v>
      </c>
      <c r="F210" s="234" t="s">
        <v>316</v>
      </c>
      <c r="G210" s="232"/>
      <c r="H210" s="235">
        <v>100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183</v>
      </c>
      <c r="AU210" s="241" t="s">
        <v>86</v>
      </c>
      <c r="AV210" s="13" t="s">
        <v>86</v>
      </c>
      <c r="AW210" s="13" t="s">
        <v>32</v>
      </c>
      <c r="AX210" s="13" t="s">
        <v>84</v>
      </c>
      <c r="AY210" s="241" t="s">
        <v>132</v>
      </c>
    </row>
    <row r="211" s="2" customFormat="1" ht="16.5" customHeight="1">
      <c r="A211" s="38"/>
      <c r="B211" s="39"/>
      <c r="C211" s="218" t="s">
        <v>317</v>
      </c>
      <c r="D211" s="218" t="s">
        <v>135</v>
      </c>
      <c r="E211" s="219" t="s">
        <v>318</v>
      </c>
      <c r="F211" s="220" t="s">
        <v>319</v>
      </c>
      <c r="G211" s="221" t="s">
        <v>196</v>
      </c>
      <c r="H211" s="222">
        <v>35</v>
      </c>
      <c r="I211" s="223"/>
      <c r="J211" s="224">
        <f>ROUND(I211*H211,2)</f>
        <v>0</v>
      </c>
      <c r="K211" s="220" t="s">
        <v>139</v>
      </c>
      <c r="L211" s="44"/>
      <c r="M211" s="225" t="s">
        <v>1</v>
      </c>
      <c r="N211" s="226" t="s">
        <v>41</v>
      </c>
      <c r="O211" s="91"/>
      <c r="P211" s="227">
        <f>O211*H211</f>
        <v>0</v>
      </c>
      <c r="Q211" s="227">
        <v>0.00048</v>
      </c>
      <c r="R211" s="227">
        <f>Q211*H211</f>
        <v>0.0168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197</v>
      </c>
      <c r="AT211" s="229" t="s">
        <v>135</v>
      </c>
      <c r="AU211" s="229" t="s">
        <v>86</v>
      </c>
      <c r="AY211" s="17" t="s">
        <v>132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84</v>
      </c>
      <c r="BK211" s="230">
        <f>ROUND(I211*H211,2)</f>
        <v>0</v>
      </c>
      <c r="BL211" s="17" t="s">
        <v>197</v>
      </c>
      <c r="BM211" s="229" t="s">
        <v>320</v>
      </c>
    </row>
    <row r="212" s="13" customFormat="1">
      <c r="A212" s="13"/>
      <c r="B212" s="231"/>
      <c r="C212" s="232"/>
      <c r="D212" s="233" t="s">
        <v>183</v>
      </c>
      <c r="E212" s="242" t="s">
        <v>1</v>
      </c>
      <c r="F212" s="234" t="s">
        <v>321</v>
      </c>
      <c r="G212" s="232"/>
      <c r="H212" s="235">
        <v>35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183</v>
      </c>
      <c r="AU212" s="241" t="s">
        <v>86</v>
      </c>
      <c r="AV212" s="13" t="s">
        <v>86</v>
      </c>
      <c r="AW212" s="13" t="s">
        <v>32</v>
      </c>
      <c r="AX212" s="13" t="s">
        <v>84</v>
      </c>
      <c r="AY212" s="241" t="s">
        <v>132</v>
      </c>
    </row>
    <row r="213" s="2" customFormat="1" ht="21.75" customHeight="1">
      <c r="A213" s="38"/>
      <c r="B213" s="39"/>
      <c r="C213" s="218" t="s">
        <v>322</v>
      </c>
      <c r="D213" s="218" t="s">
        <v>135</v>
      </c>
      <c r="E213" s="219" t="s">
        <v>323</v>
      </c>
      <c r="F213" s="220" t="s">
        <v>324</v>
      </c>
      <c r="G213" s="221" t="s">
        <v>138</v>
      </c>
      <c r="H213" s="222">
        <v>30</v>
      </c>
      <c r="I213" s="223"/>
      <c r="J213" s="224">
        <f>ROUND(I213*H213,2)</f>
        <v>0</v>
      </c>
      <c r="K213" s="220" t="s">
        <v>139</v>
      </c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197</v>
      </c>
      <c r="AT213" s="229" t="s">
        <v>135</v>
      </c>
      <c r="AU213" s="229" t="s">
        <v>86</v>
      </c>
      <c r="AY213" s="17" t="s">
        <v>132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84</v>
      </c>
      <c r="BK213" s="230">
        <f>ROUND(I213*H213,2)</f>
        <v>0</v>
      </c>
      <c r="BL213" s="17" t="s">
        <v>197</v>
      </c>
      <c r="BM213" s="229" t="s">
        <v>325</v>
      </c>
    </row>
    <row r="214" s="13" customFormat="1">
      <c r="A214" s="13"/>
      <c r="B214" s="231"/>
      <c r="C214" s="232"/>
      <c r="D214" s="233" t="s">
        <v>183</v>
      </c>
      <c r="E214" s="242" t="s">
        <v>1</v>
      </c>
      <c r="F214" s="234" t="s">
        <v>326</v>
      </c>
      <c r="G214" s="232"/>
      <c r="H214" s="235">
        <v>30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183</v>
      </c>
      <c r="AU214" s="241" t="s">
        <v>86</v>
      </c>
      <c r="AV214" s="13" t="s">
        <v>86</v>
      </c>
      <c r="AW214" s="13" t="s">
        <v>32</v>
      </c>
      <c r="AX214" s="13" t="s">
        <v>84</v>
      </c>
      <c r="AY214" s="241" t="s">
        <v>132</v>
      </c>
    </row>
    <row r="215" s="2" customFormat="1" ht="24.15" customHeight="1">
      <c r="A215" s="38"/>
      <c r="B215" s="39"/>
      <c r="C215" s="218" t="s">
        <v>327</v>
      </c>
      <c r="D215" s="218" t="s">
        <v>135</v>
      </c>
      <c r="E215" s="219" t="s">
        <v>328</v>
      </c>
      <c r="F215" s="220" t="s">
        <v>329</v>
      </c>
      <c r="G215" s="221" t="s">
        <v>196</v>
      </c>
      <c r="H215" s="222">
        <v>146</v>
      </c>
      <c r="I215" s="223"/>
      <c r="J215" s="224">
        <f>ROUND(I215*H215,2)</f>
        <v>0</v>
      </c>
      <c r="K215" s="220" t="s">
        <v>139</v>
      </c>
      <c r="L215" s="44"/>
      <c r="M215" s="225" t="s">
        <v>1</v>
      </c>
      <c r="N215" s="226" t="s">
        <v>41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197</v>
      </c>
      <c r="AT215" s="229" t="s">
        <v>135</v>
      </c>
      <c r="AU215" s="229" t="s">
        <v>86</v>
      </c>
      <c r="AY215" s="17" t="s">
        <v>132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84</v>
      </c>
      <c r="BK215" s="230">
        <f>ROUND(I215*H215,2)</f>
        <v>0</v>
      </c>
      <c r="BL215" s="17" t="s">
        <v>197</v>
      </c>
      <c r="BM215" s="229" t="s">
        <v>330</v>
      </c>
    </row>
    <row r="216" s="2" customFormat="1" ht="24.15" customHeight="1">
      <c r="A216" s="38"/>
      <c r="B216" s="39"/>
      <c r="C216" s="218" t="s">
        <v>331</v>
      </c>
      <c r="D216" s="218" t="s">
        <v>135</v>
      </c>
      <c r="E216" s="219" t="s">
        <v>332</v>
      </c>
      <c r="F216" s="220" t="s">
        <v>333</v>
      </c>
      <c r="G216" s="221" t="s">
        <v>274</v>
      </c>
      <c r="H216" s="268"/>
      <c r="I216" s="223"/>
      <c r="J216" s="224">
        <f>ROUND(I216*H216,2)</f>
        <v>0</v>
      </c>
      <c r="K216" s="220" t="s">
        <v>139</v>
      </c>
      <c r="L216" s="44"/>
      <c r="M216" s="225" t="s">
        <v>1</v>
      </c>
      <c r="N216" s="226" t="s">
        <v>41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197</v>
      </c>
      <c r="AT216" s="229" t="s">
        <v>135</v>
      </c>
      <c r="AU216" s="229" t="s">
        <v>86</v>
      </c>
      <c r="AY216" s="17" t="s">
        <v>132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84</v>
      </c>
      <c r="BK216" s="230">
        <f>ROUND(I216*H216,2)</f>
        <v>0</v>
      </c>
      <c r="BL216" s="17" t="s">
        <v>197</v>
      </c>
      <c r="BM216" s="229" t="s">
        <v>334</v>
      </c>
    </row>
    <row r="217" s="2" customFormat="1" ht="16.5" customHeight="1">
      <c r="A217" s="38"/>
      <c r="B217" s="39"/>
      <c r="C217" s="218" t="s">
        <v>335</v>
      </c>
      <c r="D217" s="218" t="s">
        <v>135</v>
      </c>
      <c r="E217" s="219" t="s">
        <v>336</v>
      </c>
      <c r="F217" s="220" t="s">
        <v>337</v>
      </c>
      <c r="G217" s="221" t="s">
        <v>196</v>
      </c>
      <c r="H217" s="222">
        <v>20</v>
      </c>
      <c r="I217" s="223"/>
      <c r="J217" s="224">
        <f>ROUND(I217*H217,2)</f>
        <v>0</v>
      </c>
      <c r="K217" s="220" t="s">
        <v>1</v>
      </c>
      <c r="L217" s="44"/>
      <c r="M217" s="225" t="s">
        <v>1</v>
      </c>
      <c r="N217" s="226" t="s">
        <v>41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197</v>
      </c>
      <c r="AT217" s="229" t="s">
        <v>135</v>
      </c>
      <c r="AU217" s="229" t="s">
        <v>86</v>
      </c>
      <c r="AY217" s="17" t="s">
        <v>132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84</v>
      </c>
      <c r="BK217" s="230">
        <f>ROUND(I217*H217,2)</f>
        <v>0</v>
      </c>
      <c r="BL217" s="17" t="s">
        <v>197</v>
      </c>
      <c r="BM217" s="229" t="s">
        <v>338</v>
      </c>
    </row>
    <row r="218" s="13" customFormat="1">
      <c r="A218" s="13"/>
      <c r="B218" s="231"/>
      <c r="C218" s="232"/>
      <c r="D218" s="233" t="s">
        <v>183</v>
      </c>
      <c r="E218" s="242" t="s">
        <v>1</v>
      </c>
      <c r="F218" s="234" t="s">
        <v>339</v>
      </c>
      <c r="G218" s="232"/>
      <c r="H218" s="235">
        <v>20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183</v>
      </c>
      <c r="AU218" s="241" t="s">
        <v>86</v>
      </c>
      <c r="AV218" s="13" t="s">
        <v>86</v>
      </c>
      <c r="AW218" s="13" t="s">
        <v>32</v>
      </c>
      <c r="AX218" s="13" t="s">
        <v>84</v>
      </c>
      <c r="AY218" s="241" t="s">
        <v>132</v>
      </c>
    </row>
    <row r="219" s="2" customFormat="1" ht="16.5" customHeight="1">
      <c r="A219" s="38"/>
      <c r="B219" s="39"/>
      <c r="C219" s="218" t="s">
        <v>340</v>
      </c>
      <c r="D219" s="218" t="s">
        <v>135</v>
      </c>
      <c r="E219" s="219" t="s">
        <v>341</v>
      </c>
      <c r="F219" s="220" t="s">
        <v>342</v>
      </c>
      <c r="G219" s="221" t="s">
        <v>138</v>
      </c>
      <c r="H219" s="222">
        <v>1</v>
      </c>
      <c r="I219" s="223"/>
      <c r="J219" s="224">
        <f>ROUND(I219*H219,2)</f>
        <v>0</v>
      </c>
      <c r="K219" s="220" t="s">
        <v>1</v>
      </c>
      <c r="L219" s="44"/>
      <c r="M219" s="225" t="s">
        <v>1</v>
      </c>
      <c r="N219" s="226" t="s">
        <v>41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197</v>
      </c>
      <c r="AT219" s="229" t="s">
        <v>135</v>
      </c>
      <c r="AU219" s="229" t="s">
        <v>86</v>
      </c>
      <c r="AY219" s="17" t="s">
        <v>132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84</v>
      </c>
      <c r="BK219" s="230">
        <f>ROUND(I219*H219,2)</f>
        <v>0</v>
      </c>
      <c r="BL219" s="17" t="s">
        <v>197</v>
      </c>
      <c r="BM219" s="229" t="s">
        <v>343</v>
      </c>
    </row>
    <row r="220" s="13" customFormat="1">
      <c r="A220" s="13"/>
      <c r="B220" s="231"/>
      <c r="C220" s="232"/>
      <c r="D220" s="233" t="s">
        <v>183</v>
      </c>
      <c r="E220" s="242" t="s">
        <v>1</v>
      </c>
      <c r="F220" s="234" t="s">
        <v>344</v>
      </c>
      <c r="G220" s="232"/>
      <c r="H220" s="235">
        <v>1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183</v>
      </c>
      <c r="AU220" s="241" t="s">
        <v>86</v>
      </c>
      <c r="AV220" s="13" t="s">
        <v>86</v>
      </c>
      <c r="AW220" s="13" t="s">
        <v>32</v>
      </c>
      <c r="AX220" s="13" t="s">
        <v>84</v>
      </c>
      <c r="AY220" s="241" t="s">
        <v>132</v>
      </c>
    </row>
    <row r="221" s="2" customFormat="1" ht="16.5" customHeight="1">
      <c r="A221" s="38"/>
      <c r="B221" s="39"/>
      <c r="C221" s="218" t="s">
        <v>345</v>
      </c>
      <c r="D221" s="218" t="s">
        <v>135</v>
      </c>
      <c r="E221" s="219" t="s">
        <v>346</v>
      </c>
      <c r="F221" s="220" t="s">
        <v>347</v>
      </c>
      <c r="G221" s="221" t="s">
        <v>138</v>
      </c>
      <c r="H221" s="222">
        <v>9</v>
      </c>
      <c r="I221" s="223"/>
      <c r="J221" s="224">
        <f>ROUND(I221*H221,2)</f>
        <v>0</v>
      </c>
      <c r="K221" s="220" t="s">
        <v>1</v>
      </c>
      <c r="L221" s="44"/>
      <c r="M221" s="225" t="s">
        <v>1</v>
      </c>
      <c r="N221" s="226" t="s">
        <v>41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197</v>
      </c>
      <c r="AT221" s="229" t="s">
        <v>135</v>
      </c>
      <c r="AU221" s="229" t="s">
        <v>86</v>
      </c>
      <c r="AY221" s="17" t="s">
        <v>132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84</v>
      </c>
      <c r="BK221" s="230">
        <f>ROUND(I221*H221,2)</f>
        <v>0</v>
      </c>
      <c r="BL221" s="17" t="s">
        <v>197</v>
      </c>
      <c r="BM221" s="229" t="s">
        <v>348</v>
      </c>
    </row>
    <row r="222" s="13" customFormat="1">
      <c r="A222" s="13"/>
      <c r="B222" s="231"/>
      <c r="C222" s="232"/>
      <c r="D222" s="233" t="s">
        <v>183</v>
      </c>
      <c r="E222" s="242" t="s">
        <v>1</v>
      </c>
      <c r="F222" s="234" t="s">
        <v>349</v>
      </c>
      <c r="G222" s="232"/>
      <c r="H222" s="235">
        <v>9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183</v>
      </c>
      <c r="AU222" s="241" t="s">
        <v>86</v>
      </c>
      <c r="AV222" s="13" t="s">
        <v>86</v>
      </c>
      <c r="AW222" s="13" t="s">
        <v>32</v>
      </c>
      <c r="AX222" s="13" t="s">
        <v>84</v>
      </c>
      <c r="AY222" s="241" t="s">
        <v>132</v>
      </c>
    </row>
    <row r="223" s="12" customFormat="1" ht="22.8" customHeight="1">
      <c r="A223" s="12"/>
      <c r="B223" s="202"/>
      <c r="C223" s="203"/>
      <c r="D223" s="204" t="s">
        <v>75</v>
      </c>
      <c r="E223" s="216" t="s">
        <v>350</v>
      </c>
      <c r="F223" s="216" t="s">
        <v>351</v>
      </c>
      <c r="G223" s="203"/>
      <c r="H223" s="203"/>
      <c r="I223" s="206"/>
      <c r="J223" s="217">
        <f>BK223</f>
        <v>0</v>
      </c>
      <c r="K223" s="203"/>
      <c r="L223" s="208"/>
      <c r="M223" s="209"/>
      <c r="N223" s="210"/>
      <c r="O223" s="210"/>
      <c r="P223" s="211">
        <f>SUM(P224:P284)</f>
        <v>0</v>
      </c>
      <c r="Q223" s="210"/>
      <c r="R223" s="211">
        <f>SUM(R224:R284)</f>
        <v>2.70693</v>
      </c>
      <c r="S223" s="210"/>
      <c r="T223" s="212">
        <f>SUM(T224:T284)</f>
        <v>5.8290000000000008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3" t="s">
        <v>86</v>
      </c>
      <c r="AT223" s="214" t="s">
        <v>75</v>
      </c>
      <c r="AU223" s="214" t="s">
        <v>84</v>
      </c>
      <c r="AY223" s="213" t="s">
        <v>132</v>
      </c>
      <c r="BK223" s="215">
        <f>SUM(BK224:BK284)</f>
        <v>0</v>
      </c>
    </row>
    <row r="224" s="2" customFormat="1" ht="24.15" customHeight="1">
      <c r="A224" s="38"/>
      <c r="B224" s="39"/>
      <c r="C224" s="218" t="s">
        <v>352</v>
      </c>
      <c r="D224" s="218" t="s">
        <v>135</v>
      </c>
      <c r="E224" s="219" t="s">
        <v>353</v>
      </c>
      <c r="F224" s="220" t="s">
        <v>354</v>
      </c>
      <c r="G224" s="221" t="s">
        <v>196</v>
      </c>
      <c r="H224" s="222">
        <v>46</v>
      </c>
      <c r="I224" s="223"/>
      <c r="J224" s="224">
        <f>ROUND(I224*H224,2)</f>
        <v>0</v>
      </c>
      <c r="K224" s="220" t="s">
        <v>139</v>
      </c>
      <c r="L224" s="44"/>
      <c r="M224" s="225" t="s">
        <v>1</v>
      </c>
      <c r="N224" s="226" t="s">
        <v>41</v>
      </c>
      <c r="O224" s="91"/>
      <c r="P224" s="227">
        <f>O224*H224</f>
        <v>0</v>
      </c>
      <c r="Q224" s="227">
        <v>0.00309</v>
      </c>
      <c r="R224" s="227">
        <f>Q224*H224</f>
        <v>0.14213999999999998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197</v>
      </c>
      <c r="AT224" s="229" t="s">
        <v>135</v>
      </c>
      <c r="AU224" s="229" t="s">
        <v>86</v>
      </c>
      <c r="AY224" s="17" t="s">
        <v>132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197</v>
      </c>
      <c r="BM224" s="229" t="s">
        <v>355</v>
      </c>
    </row>
    <row r="225" s="13" customFormat="1">
      <c r="A225" s="13"/>
      <c r="B225" s="231"/>
      <c r="C225" s="232"/>
      <c r="D225" s="233" t="s">
        <v>183</v>
      </c>
      <c r="E225" s="242" t="s">
        <v>1</v>
      </c>
      <c r="F225" s="234" t="s">
        <v>356</v>
      </c>
      <c r="G225" s="232"/>
      <c r="H225" s="235">
        <v>46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183</v>
      </c>
      <c r="AU225" s="241" t="s">
        <v>86</v>
      </c>
      <c r="AV225" s="13" t="s">
        <v>86</v>
      </c>
      <c r="AW225" s="13" t="s">
        <v>32</v>
      </c>
      <c r="AX225" s="13" t="s">
        <v>84</v>
      </c>
      <c r="AY225" s="241" t="s">
        <v>132</v>
      </c>
    </row>
    <row r="226" s="2" customFormat="1" ht="24.15" customHeight="1">
      <c r="A226" s="38"/>
      <c r="B226" s="39"/>
      <c r="C226" s="218" t="s">
        <v>357</v>
      </c>
      <c r="D226" s="218" t="s">
        <v>135</v>
      </c>
      <c r="E226" s="219" t="s">
        <v>358</v>
      </c>
      <c r="F226" s="220" t="s">
        <v>359</v>
      </c>
      <c r="G226" s="221" t="s">
        <v>196</v>
      </c>
      <c r="H226" s="222">
        <v>25</v>
      </c>
      <c r="I226" s="223"/>
      <c r="J226" s="224">
        <f>ROUND(I226*H226,2)</f>
        <v>0</v>
      </c>
      <c r="K226" s="220" t="s">
        <v>139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0.00451</v>
      </c>
      <c r="R226" s="227">
        <f>Q226*H226</f>
        <v>0.11275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197</v>
      </c>
      <c r="AT226" s="229" t="s">
        <v>135</v>
      </c>
      <c r="AU226" s="229" t="s">
        <v>86</v>
      </c>
      <c r="AY226" s="17" t="s">
        <v>132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84</v>
      </c>
      <c r="BK226" s="230">
        <f>ROUND(I226*H226,2)</f>
        <v>0</v>
      </c>
      <c r="BL226" s="17" t="s">
        <v>197</v>
      </c>
      <c r="BM226" s="229" t="s">
        <v>360</v>
      </c>
    </row>
    <row r="227" s="13" customFormat="1">
      <c r="A227" s="13"/>
      <c r="B227" s="231"/>
      <c r="C227" s="232"/>
      <c r="D227" s="233" t="s">
        <v>183</v>
      </c>
      <c r="E227" s="242" t="s">
        <v>1</v>
      </c>
      <c r="F227" s="234" t="s">
        <v>361</v>
      </c>
      <c r="G227" s="232"/>
      <c r="H227" s="235">
        <v>25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183</v>
      </c>
      <c r="AU227" s="241" t="s">
        <v>86</v>
      </c>
      <c r="AV227" s="13" t="s">
        <v>86</v>
      </c>
      <c r="AW227" s="13" t="s">
        <v>32</v>
      </c>
      <c r="AX227" s="13" t="s">
        <v>84</v>
      </c>
      <c r="AY227" s="241" t="s">
        <v>132</v>
      </c>
    </row>
    <row r="228" s="2" customFormat="1" ht="24.15" customHeight="1">
      <c r="A228" s="38"/>
      <c r="B228" s="39"/>
      <c r="C228" s="218" t="s">
        <v>362</v>
      </c>
      <c r="D228" s="218" t="s">
        <v>135</v>
      </c>
      <c r="E228" s="219" t="s">
        <v>363</v>
      </c>
      <c r="F228" s="220" t="s">
        <v>364</v>
      </c>
      <c r="G228" s="221" t="s">
        <v>196</v>
      </c>
      <c r="H228" s="222">
        <v>110</v>
      </c>
      <c r="I228" s="223"/>
      <c r="J228" s="224">
        <f>ROUND(I228*H228,2)</f>
        <v>0</v>
      </c>
      <c r="K228" s="220" t="s">
        <v>139</v>
      </c>
      <c r="L228" s="44"/>
      <c r="M228" s="225" t="s">
        <v>1</v>
      </c>
      <c r="N228" s="226" t="s">
        <v>41</v>
      </c>
      <c r="O228" s="91"/>
      <c r="P228" s="227">
        <f>O228*H228</f>
        <v>0</v>
      </c>
      <c r="Q228" s="227">
        <v>0.00518</v>
      </c>
      <c r="R228" s="227">
        <f>Q228*H228</f>
        <v>0.56979999999999992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197</v>
      </c>
      <c r="AT228" s="229" t="s">
        <v>135</v>
      </c>
      <c r="AU228" s="229" t="s">
        <v>86</v>
      </c>
      <c r="AY228" s="17" t="s">
        <v>132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84</v>
      </c>
      <c r="BK228" s="230">
        <f>ROUND(I228*H228,2)</f>
        <v>0</v>
      </c>
      <c r="BL228" s="17" t="s">
        <v>197</v>
      </c>
      <c r="BM228" s="229" t="s">
        <v>365</v>
      </c>
    </row>
    <row r="229" s="13" customFormat="1">
      <c r="A229" s="13"/>
      <c r="B229" s="231"/>
      <c r="C229" s="232"/>
      <c r="D229" s="233" t="s">
        <v>183</v>
      </c>
      <c r="E229" s="242" t="s">
        <v>1</v>
      </c>
      <c r="F229" s="234" t="s">
        <v>366</v>
      </c>
      <c r="G229" s="232"/>
      <c r="H229" s="235">
        <v>110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183</v>
      </c>
      <c r="AU229" s="241" t="s">
        <v>86</v>
      </c>
      <c r="AV229" s="13" t="s">
        <v>86</v>
      </c>
      <c r="AW229" s="13" t="s">
        <v>32</v>
      </c>
      <c r="AX229" s="13" t="s">
        <v>84</v>
      </c>
      <c r="AY229" s="241" t="s">
        <v>132</v>
      </c>
    </row>
    <row r="230" s="2" customFormat="1" ht="24.15" customHeight="1">
      <c r="A230" s="38"/>
      <c r="B230" s="39"/>
      <c r="C230" s="218" t="s">
        <v>367</v>
      </c>
      <c r="D230" s="218" t="s">
        <v>135</v>
      </c>
      <c r="E230" s="219" t="s">
        <v>368</v>
      </c>
      <c r="F230" s="220" t="s">
        <v>369</v>
      </c>
      <c r="G230" s="221" t="s">
        <v>196</v>
      </c>
      <c r="H230" s="222">
        <v>12</v>
      </c>
      <c r="I230" s="223"/>
      <c r="J230" s="224">
        <f>ROUND(I230*H230,2)</f>
        <v>0</v>
      </c>
      <c r="K230" s="220" t="s">
        <v>139</v>
      </c>
      <c r="L230" s="44"/>
      <c r="M230" s="225" t="s">
        <v>1</v>
      </c>
      <c r="N230" s="226" t="s">
        <v>41</v>
      </c>
      <c r="O230" s="91"/>
      <c r="P230" s="227">
        <f>O230*H230</f>
        <v>0</v>
      </c>
      <c r="Q230" s="227">
        <v>0.0064</v>
      </c>
      <c r="R230" s="227">
        <f>Q230*H230</f>
        <v>0.0768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197</v>
      </c>
      <c r="AT230" s="229" t="s">
        <v>135</v>
      </c>
      <c r="AU230" s="229" t="s">
        <v>86</v>
      </c>
      <c r="AY230" s="17" t="s">
        <v>132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84</v>
      </c>
      <c r="BK230" s="230">
        <f>ROUND(I230*H230,2)</f>
        <v>0</v>
      </c>
      <c r="BL230" s="17" t="s">
        <v>197</v>
      </c>
      <c r="BM230" s="229" t="s">
        <v>370</v>
      </c>
    </row>
    <row r="231" s="13" customFormat="1">
      <c r="A231" s="13"/>
      <c r="B231" s="231"/>
      <c r="C231" s="232"/>
      <c r="D231" s="233" t="s">
        <v>183</v>
      </c>
      <c r="E231" s="242" t="s">
        <v>1</v>
      </c>
      <c r="F231" s="234" t="s">
        <v>371</v>
      </c>
      <c r="G231" s="232"/>
      <c r="H231" s="235">
        <v>12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183</v>
      </c>
      <c r="AU231" s="241" t="s">
        <v>86</v>
      </c>
      <c r="AV231" s="13" t="s">
        <v>86</v>
      </c>
      <c r="AW231" s="13" t="s">
        <v>32</v>
      </c>
      <c r="AX231" s="13" t="s">
        <v>84</v>
      </c>
      <c r="AY231" s="241" t="s">
        <v>132</v>
      </c>
    </row>
    <row r="232" s="2" customFormat="1" ht="24.15" customHeight="1">
      <c r="A232" s="38"/>
      <c r="B232" s="39"/>
      <c r="C232" s="218" t="s">
        <v>372</v>
      </c>
      <c r="D232" s="218" t="s">
        <v>135</v>
      </c>
      <c r="E232" s="219" t="s">
        <v>373</v>
      </c>
      <c r="F232" s="220" t="s">
        <v>374</v>
      </c>
      <c r="G232" s="221" t="s">
        <v>196</v>
      </c>
      <c r="H232" s="222">
        <v>870</v>
      </c>
      <c r="I232" s="223"/>
      <c r="J232" s="224">
        <f>ROUND(I232*H232,2)</f>
        <v>0</v>
      </c>
      <c r="K232" s="220" t="s">
        <v>139</v>
      </c>
      <c r="L232" s="44"/>
      <c r="M232" s="225" t="s">
        <v>1</v>
      </c>
      <c r="N232" s="226" t="s">
        <v>41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0.0067</v>
      </c>
      <c r="T232" s="228">
        <f>S232*H232</f>
        <v>5.8290000000000008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197</v>
      </c>
      <c r="AT232" s="229" t="s">
        <v>135</v>
      </c>
      <c r="AU232" s="229" t="s">
        <v>86</v>
      </c>
      <c r="AY232" s="17" t="s">
        <v>132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84</v>
      </c>
      <c r="BK232" s="230">
        <f>ROUND(I232*H232,2)</f>
        <v>0</v>
      </c>
      <c r="BL232" s="17" t="s">
        <v>197</v>
      </c>
      <c r="BM232" s="229" t="s">
        <v>375</v>
      </c>
    </row>
    <row r="233" s="13" customFormat="1">
      <c r="A233" s="13"/>
      <c r="B233" s="231"/>
      <c r="C233" s="232"/>
      <c r="D233" s="233" t="s">
        <v>183</v>
      </c>
      <c r="E233" s="242" t="s">
        <v>1</v>
      </c>
      <c r="F233" s="234" t="s">
        <v>376</v>
      </c>
      <c r="G233" s="232"/>
      <c r="H233" s="235">
        <v>870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183</v>
      </c>
      <c r="AU233" s="241" t="s">
        <v>86</v>
      </c>
      <c r="AV233" s="13" t="s">
        <v>86</v>
      </c>
      <c r="AW233" s="13" t="s">
        <v>32</v>
      </c>
      <c r="AX233" s="13" t="s">
        <v>84</v>
      </c>
      <c r="AY233" s="241" t="s">
        <v>132</v>
      </c>
    </row>
    <row r="234" s="2" customFormat="1" ht="24.15" customHeight="1">
      <c r="A234" s="38"/>
      <c r="B234" s="39"/>
      <c r="C234" s="218" t="s">
        <v>377</v>
      </c>
      <c r="D234" s="218" t="s">
        <v>135</v>
      </c>
      <c r="E234" s="219" t="s">
        <v>378</v>
      </c>
      <c r="F234" s="220" t="s">
        <v>379</v>
      </c>
      <c r="G234" s="221" t="s">
        <v>196</v>
      </c>
      <c r="H234" s="222">
        <v>237</v>
      </c>
      <c r="I234" s="223"/>
      <c r="J234" s="224">
        <f>ROUND(I234*H234,2)</f>
        <v>0</v>
      </c>
      <c r="K234" s="220" t="s">
        <v>139</v>
      </c>
      <c r="L234" s="44"/>
      <c r="M234" s="225" t="s">
        <v>1</v>
      </c>
      <c r="N234" s="226" t="s">
        <v>41</v>
      </c>
      <c r="O234" s="91"/>
      <c r="P234" s="227">
        <f>O234*H234</f>
        <v>0</v>
      </c>
      <c r="Q234" s="227">
        <v>0.00084</v>
      </c>
      <c r="R234" s="227">
        <f>Q234*H234</f>
        <v>0.19908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197</v>
      </c>
      <c r="AT234" s="229" t="s">
        <v>135</v>
      </c>
      <c r="AU234" s="229" t="s">
        <v>86</v>
      </c>
      <c r="AY234" s="17" t="s">
        <v>132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84</v>
      </c>
      <c r="BK234" s="230">
        <f>ROUND(I234*H234,2)</f>
        <v>0</v>
      </c>
      <c r="BL234" s="17" t="s">
        <v>197</v>
      </c>
      <c r="BM234" s="229" t="s">
        <v>380</v>
      </c>
    </row>
    <row r="235" s="13" customFormat="1">
      <c r="A235" s="13"/>
      <c r="B235" s="231"/>
      <c r="C235" s="232"/>
      <c r="D235" s="233" t="s">
        <v>183</v>
      </c>
      <c r="E235" s="242" t="s">
        <v>1</v>
      </c>
      <c r="F235" s="234" t="s">
        <v>381</v>
      </c>
      <c r="G235" s="232"/>
      <c r="H235" s="235">
        <v>237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183</v>
      </c>
      <c r="AU235" s="241" t="s">
        <v>86</v>
      </c>
      <c r="AV235" s="13" t="s">
        <v>86</v>
      </c>
      <c r="AW235" s="13" t="s">
        <v>32</v>
      </c>
      <c r="AX235" s="13" t="s">
        <v>84</v>
      </c>
      <c r="AY235" s="241" t="s">
        <v>132</v>
      </c>
    </row>
    <row r="236" s="2" customFormat="1" ht="24.15" customHeight="1">
      <c r="A236" s="38"/>
      <c r="B236" s="39"/>
      <c r="C236" s="218" t="s">
        <v>382</v>
      </c>
      <c r="D236" s="218" t="s">
        <v>135</v>
      </c>
      <c r="E236" s="219" t="s">
        <v>383</v>
      </c>
      <c r="F236" s="220" t="s">
        <v>384</v>
      </c>
      <c r="G236" s="221" t="s">
        <v>196</v>
      </c>
      <c r="H236" s="222">
        <v>104</v>
      </c>
      <c r="I236" s="223"/>
      <c r="J236" s="224">
        <f>ROUND(I236*H236,2)</f>
        <v>0</v>
      </c>
      <c r="K236" s="220" t="s">
        <v>139</v>
      </c>
      <c r="L236" s="44"/>
      <c r="M236" s="225" t="s">
        <v>1</v>
      </c>
      <c r="N236" s="226" t="s">
        <v>41</v>
      </c>
      <c r="O236" s="91"/>
      <c r="P236" s="227">
        <f>O236*H236</f>
        <v>0</v>
      </c>
      <c r="Q236" s="227">
        <v>0.00116</v>
      </c>
      <c r="R236" s="227">
        <f>Q236*H236</f>
        <v>0.12064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197</v>
      </c>
      <c r="AT236" s="229" t="s">
        <v>135</v>
      </c>
      <c r="AU236" s="229" t="s">
        <v>86</v>
      </c>
      <c r="AY236" s="17" t="s">
        <v>132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84</v>
      </c>
      <c r="BK236" s="230">
        <f>ROUND(I236*H236,2)</f>
        <v>0</v>
      </c>
      <c r="BL236" s="17" t="s">
        <v>197</v>
      </c>
      <c r="BM236" s="229" t="s">
        <v>385</v>
      </c>
    </row>
    <row r="237" s="13" customFormat="1">
      <c r="A237" s="13"/>
      <c r="B237" s="231"/>
      <c r="C237" s="232"/>
      <c r="D237" s="233" t="s">
        <v>183</v>
      </c>
      <c r="E237" s="242" t="s">
        <v>1</v>
      </c>
      <c r="F237" s="234" t="s">
        <v>386</v>
      </c>
      <c r="G237" s="232"/>
      <c r="H237" s="235">
        <v>104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183</v>
      </c>
      <c r="AU237" s="241" t="s">
        <v>86</v>
      </c>
      <c r="AV237" s="13" t="s">
        <v>86</v>
      </c>
      <c r="AW237" s="13" t="s">
        <v>32</v>
      </c>
      <c r="AX237" s="13" t="s">
        <v>84</v>
      </c>
      <c r="AY237" s="241" t="s">
        <v>132</v>
      </c>
    </row>
    <row r="238" s="2" customFormat="1" ht="24.15" customHeight="1">
      <c r="A238" s="38"/>
      <c r="B238" s="39"/>
      <c r="C238" s="218" t="s">
        <v>387</v>
      </c>
      <c r="D238" s="218" t="s">
        <v>135</v>
      </c>
      <c r="E238" s="219" t="s">
        <v>388</v>
      </c>
      <c r="F238" s="220" t="s">
        <v>389</v>
      </c>
      <c r="G238" s="221" t="s">
        <v>196</v>
      </c>
      <c r="H238" s="222">
        <v>98</v>
      </c>
      <c r="I238" s="223"/>
      <c r="J238" s="224">
        <f>ROUND(I238*H238,2)</f>
        <v>0</v>
      </c>
      <c r="K238" s="220" t="s">
        <v>139</v>
      </c>
      <c r="L238" s="44"/>
      <c r="M238" s="225" t="s">
        <v>1</v>
      </c>
      <c r="N238" s="226" t="s">
        <v>41</v>
      </c>
      <c r="O238" s="91"/>
      <c r="P238" s="227">
        <f>O238*H238</f>
        <v>0</v>
      </c>
      <c r="Q238" s="227">
        <v>0.00144</v>
      </c>
      <c r="R238" s="227">
        <f>Q238*H238</f>
        <v>0.14112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197</v>
      </c>
      <c r="AT238" s="229" t="s">
        <v>135</v>
      </c>
      <c r="AU238" s="229" t="s">
        <v>86</v>
      </c>
      <c r="AY238" s="17" t="s">
        <v>132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84</v>
      </c>
      <c r="BK238" s="230">
        <f>ROUND(I238*H238,2)</f>
        <v>0</v>
      </c>
      <c r="BL238" s="17" t="s">
        <v>197</v>
      </c>
      <c r="BM238" s="229" t="s">
        <v>390</v>
      </c>
    </row>
    <row r="239" s="13" customFormat="1">
      <c r="A239" s="13"/>
      <c r="B239" s="231"/>
      <c r="C239" s="232"/>
      <c r="D239" s="233" t="s">
        <v>183</v>
      </c>
      <c r="E239" s="242" t="s">
        <v>1</v>
      </c>
      <c r="F239" s="234" t="s">
        <v>391</v>
      </c>
      <c r="G239" s="232"/>
      <c r="H239" s="235">
        <v>98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183</v>
      </c>
      <c r="AU239" s="241" t="s">
        <v>86</v>
      </c>
      <c r="AV239" s="13" t="s">
        <v>86</v>
      </c>
      <c r="AW239" s="13" t="s">
        <v>32</v>
      </c>
      <c r="AX239" s="13" t="s">
        <v>84</v>
      </c>
      <c r="AY239" s="241" t="s">
        <v>132</v>
      </c>
    </row>
    <row r="240" s="2" customFormat="1" ht="24.15" customHeight="1">
      <c r="A240" s="38"/>
      <c r="B240" s="39"/>
      <c r="C240" s="218" t="s">
        <v>392</v>
      </c>
      <c r="D240" s="218" t="s">
        <v>135</v>
      </c>
      <c r="E240" s="219" t="s">
        <v>393</v>
      </c>
      <c r="F240" s="220" t="s">
        <v>394</v>
      </c>
      <c r="G240" s="221" t="s">
        <v>196</v>
      </c>
      <c r="H240" s="222">
        <v>146</v>
      </c>
      <c r="I240" s="223"/>
      <c r="J240" s="224">
        <f>ROUND(I240*H240,2)</f>
        <v>0</v>
      </c>
      <c r="K240" s="220" t="s">
        <v>139</v>
      </c>
      <c r="L240" s="44"/>
      <c r="M240" s="225" t="s">
        <v>1</v>
      </c>
      <c r="N240" s="226" t="s">
        <v>41</v>
      </c>
      <c r="O240" s="91"/>
      <c r="P240" s="227">
        <f>O240*H240</f>
        <v>0</v>
      </c>
      <c r="Q240" s="227">
        <v>0.00281</v>
      </c>
      <c r="R240" s="227">
        <f>Q240*H240</f>
        <v>0.41026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197</v>
      </c>
      <c r="AT240" s="229" t="s">
        <v>135</v>
      </c>
      <c r="AU240" s="229" t="s">
        <v>86</v>
      </c>
      <c r="AY240" s="17" t="s">
        <v>132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197</v>
      </c>
      <c r="BM240" s="229" t="s">
        <v>395</v>
      </c>
    </row>
    <row r="241" s="13" customFormat="1">
      <c r="A241" s="13"/>
      <c r="B241" s="231"/>
      <c r="C241" s="232"/>
      <c r="D241" s="233" t="s">
        <v>183</v>
      </c>
      <c r="E241" s="242" t="s">
        <v>1</v>
      </c>
      <c r="F241" s="234" t="s">
        <v>396</v>
      </c>
      <c r="G241" s="232"/>
      <c r="H241" s="235">
        <v>146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183</v>
      </c>
      <c r="AU241" s="241" t="s">
        <v>86</v>
      </c>
      <c r="AV241" s="13" t="s">
        <v>86</v>
      </c>
      <c r="AW241" s="13" t="s">
        <v>32</v>
      </c>
      <c r="AX241" s="13" t="s">
        <v>84</v>
      </c>
      <c r="AY241" s="241" t="s">
        <v>132</v>
      </c>
    </row>
    <row r="242" s="2" customFormat="1" ht="24.15" customHeight="1">
      <c r="A242" s="38"/>
      <c r="B242" s="39"/>
      <c r="C242" s="218" t="s">
        <v>397</v>
      </c>
      <c r="D242" s="218" t="s">
        <v>135</v>
      </c>
      <c r="E242" s="219" t="s">
        <v>398</v>
      </c>
      <c r="F242" s="220" t="s">
        <v>399</v>
      </c>
      <c r="G242" s="221" t="s">
        <v>196</v>
      </c>
      <c r="H242" s="222">
        <v>48</v>
      </c>
      <c r="I242" s="223"/>
      <c r="J242" s="224">
        <f>ROUND(I242*H242,2)</f>
        <v>0</v>
      </c>
      <c r="K242" s="220" t="s">
        <v>139</v>
      </c>
      <c r="L242" s="44"/>
      <c r="M242" s="225" t="s">
        <v>1</v>
      </c>
      <c r="N242" s="226" t="s">
        <v>41</v>
      </c>
      <c r="O242" s="91"/>
      <c r="P242" s="227">
        <f>O242*H242</f>
        <v>0</v>
      </c>
      <c r="Q242" s="227">
        <v>0.00362</v>
      </c>
      <c r="R242" s="227">
        <f>Q242*H242</f>
        <v>0.17376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197</v>
      </c>
      <c r="AT242" s="229" t="s">
        <v>135</v>
      </c>
      <c r="AU242" s="229" t="s">
        <v>86</v>
      </c>
      <c r="AY242" s="17" t="s">
        <v>132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84</v>
      </c>
      <c r="BK242" s="230">
        <f>ROUND(I242*H242,2)</f>
        <v>0</v>
      </c>
      <c r="BL242" s="17" t="s">
        <v>197</v>
      </c>
      <c r="BM242" s="229" t="s">
        <v>400</v>
      </c>
    </row>
    <row r="243" s="13" customFormat="1">
      <c r="A243" s="13"/>
      <c r="B243" s="231"/>
      <c r="C243" s="232"/>
      <c r="D243" s="233" t="s">
        <v>183</v>
      </c>
      <c r="E243" s="242" t="s">
        <v>1</v>
      </c>
      <c r="F243" s="234" t="s">
        <v>401</v>
      </c>
      <c r="G243" s="232"/>
      <c r="H243" s="235">
        <v>48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183</v>
      </c>
      <c r="AU243" s="241" t="s">
        <v>86</v>
      </c>
      <c r="AV243" s="13" t="s">
        <v>86</v>
      </c>
      <c r="AW243" s="13" t="s">
        <v>32</v>
      </c>
      <c r="AX243" s="13" t="s">
        <v>84</v>
      </c>
      <c r="AY243" s="241" t="s">
        <v>132</v>
      </c>
    </row>
    <row r="244" s="2" customFormat="1" ht="24.15" customHeight="1">
      <c r="A244" s="38"/>
      <c r="B244" s="39"/>
      <c r="C244" s="218" t="s">
        <v>402</v>
      </c>
      <c r="D244" s="218" t="s">
        <v>135</v>
      </c>
      <c r="E244" s="219" t="s">
        <v>403</v>
      </c>
      <c r="F244" s="220" t="s">
        <v>404</v>
      </c>
      <c r="G244" s="221" t="s">
        <v>196</v>
      </c>
      <c r="H244" s="222">
        <v>60</v>
      </c>
      <c r="I244" s="223"/>
      <c r="J244" s="224">
        <f>ROUND(I244*H244,2)</f>
        <v>0</v>
      </c>
      <c r="K244" s="220" t="s">
        <v>139</v>
      </c>
      <c r="L244" s="44"/>
      <c r="M244" s="225" t="s">
        <v>1</v>
      </c>
      <c r="N244" s="226" t="s">
        <v>41</v>
      </c>
      <c r="O244" s="91"/>
      <c r="P244" s="227">
        <f>O244*H244</f>
        <v>0</v>
      </c>
      <c r="Q244" s="227">
        <v>0.0061000000000000008</v>
      </c>
      <c r="R244" s="227">
        <f>Q244*H244</f>
        <v>0.36600000000000008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197</v>
      </c>
      <c r="AT244" s="229" t="s">
        <v>135</v>
      </c>
      <c r="AU244" s="229" t="s">
        <v>86</v>
      </c>
      <c r="AY244" s="17" t="s">
        <v>132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84</v>
      </c>
      <c r="BK244" s="230">
        <f>ROUND(I244*H244,2)</f>
        <v>0</v>
      </c>
      <c r="BL244" s="17" t="s">
        <v>197</v>
      </c>
      <c r="BM244" s="229" t="s">
        <v>405</v>
      </c>
    </row>
    <row r="245" s="13" customFormat="1">
      <c r="A245" s="13"/>
      <c r="B245" s="231"/>
      <c r="C245" s="232"/>
      <c r="D245" s="233" t="s">
        <v>183</v>
      </c>
      <c r="E245" s="242" t="s">
        <v>1</v>
      </c>
      <c r="F245" s="234" t="s">
        <v>406</v>
      </c>
      <c r="G245" s="232"/>
      <c r="H245" s="235">
        <v>60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183</v>
      </c>
      <c r="AU245" s="241" t="s">
        <v>86</v>
      </c>
      <c r="AV245" s="13" t="s">
        <v>86</v>
      </c>
      <c r="AW245" s="13" t="s">
        <v>32</v>
      </c>
      <c r="AX245" s="13" t="s">
        <v>84</v>
      </c>
      <c r="AY245" s="241" t="s">
        <v>132</v>
      </c>
    </row>
    <row r="246" s="2" customFormat="1" ht="24.15" customHeight="1">
      <c r="A246" s="38"/>
      <c r="B246" s="39"/>
      <c r="C246" s="218" t="s">
        <v>407</v>
      </c>
      <c r="D246" s="218" t="s">
        <v>135</v>
      </c>
      <c r="E246" s="219" t="s">
        <v>408</v>
      </c>
      <c r="F246" s="220" t="s">
        <v>409</v>
      </c>
      <c r="G246" s="221" t="s">
        <v>138</v>
      </c>
      <c r="H246" s="222">
        <v>1</v>
      </c>
      <c r="I246" s="223"/>
      <c r="J246" s="224">
        <f>ROUND(I246*H246,2)</f>
        <v>0</v>
      </c>
      <c r="K246" s="220" t="s">
        <v>139</v>
      </c>
      <c r="L246" s="44"/>
      <c r="M246" s="225" t="s">
        <v>1</v>
      </c>
      <c r="N246" s="226" t="s">
        <v>41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197</v>
      </c>
      <c r="AT246" s="229" t="s">
        <v>135</v>
      </c>
      <c r="AU246" s="229" t="s">
        <v>86</v>
      </c>
      <c r="AY246" s="17" t="s">
        <v>132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84</v>
      </c>
      <c r="BK246" s="230">
        <f>ROUND(I246*H246,2)</f>
        <v>0</v>
      </c>
      <c r="BL246" s="17" t="s">
        <v>197</v>
      </c>
      <c r="BM246" s="229" t="s">
        <v>410</v>
      </c>
    </row>
    <row r="247" s="2" customFormat="1" ht="16.5" customHeight="1">
      <c r="A247" s="38"/>
      <c r="B247" s="39"/>
      <c r="C247" s="218" t="s">
        <v>411</v>
      </c>
      <c r="D247" s="218" t="s">
        <v>135</v>
      </c>
      <c r="E247" s="219" t="s">
        <v>412</v>
      </c>
      <c r="F247" s="220" t="s">
        <v>413</v>
      </c>
      <c r="G247" s="221" t="s">
        <v>414</v>
      </c>
      <c r="H247" s="222">
        <v>14</v>
      </c>
      <c r="I247" s="223"/>
      <c r="J247" s="224">
        <f>ROUND(I247*H247,2)</f>
        <v>0</v>
      </c>
      <c r="K247" s="220" t="s">
        <v>139</v>
      </c>
      <c r="L247" s="44"/>
      <c r="M247" s="225" t="s">
        <v>1</v>
      </c>
      <c r="N247" s="226" t="s">
        <v>41</v>
      </c>
      <c r="O247" s="91"/>
      <c r="P247" s="227">
        <f>O247*H247</f>
        <v>0</v>
      </c>
      <c r="Q247" s="227">
        <v>0.00011</v>
      </c>
      <c r="R247" s="227">
        <f>Q247*H247</f>
        <v>0.0015400000000000003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197</v>
      </c>
      <c r="AT247" s="229" t="s">
        <v>135</v>
      </c>
      <c r="AU247" s="229" t="s">
        <v>86</v>
      </c>
      <c r="AY247" s="17" t="s">
        <v>132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84</v>
      </c>
      <c r="BK247" s="230">
        <f>ROUND(I247*H247,2)</f>
        <v>0</v>
      </c>
      <c r="BL247" s="17" t="s">
        <v>197</v>
      </c>
      <c r="BM247" s="229" t="s">
        <v>415</v>
      </c>
    </row>
    <row r="248" s="2" customFormat="1" ht="16.5" customHeight="1">
      <c r="A248" s="38"/>
      <c r="B248" s="39"/>
      <c r="C248" s="218" t="s">
        <v>416</v>
      </c>
      <c r="D248" s="218" t="s">
        <v>135</v>
      </c>
      <c r="E248" s="219" t="s">
        <v>417</v>
      </c>
      <c r="F248" s="220" t="s">
        <v>418</v>
      </c>
      <c r="G248" s="221" t="s">
        <v>138</v>
      </c>
      <c r="H248" s="222">
        <v>20</v>
      </c>
      <c r="I248" s="223"/>
      <c r="J248" s="224">
        <f>ROUND(I248*H248,2)</f>
        <v>0</v>
      </c>
      <c r="K248" s="220" t="s">
        <v>139</v>
      </c>
      <c r="L248" s="44"/>
      <c r="M248" s="225" t="s">
        <v>1</v>
      </c>
      <c r="N248" s="226" t="s">
        <v>41</v>
      </c>
      <c r="O248" s="91"/>
      <c r="P248" s="227">
        <f>O248*H248</f>
        <v>0</v>
      </c>
      <c r="Q248" s="227">
        <v>0.00075</v>
      </c>
      <c r="R248" s="227">
        <f>Q248*H248</f>
        <v>0.015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197</v>
      </c>
      <c r="AT248" s="229" t="s">
        <v>135</v>
      </c>
      <c r="AU248" s="229" t="s">
        <v>86</v>
      </c>
      <c r="AY248" s="17" t="s">
        <v>132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84</v>
      </c>
      <c r="BK248" s="230">
        <f>ROUND(I248*H248,2)</f>
        <v>0</v>
      </c>
      <c r="BL248" s="17" t="s">
        <v>197</v>
      </c>
      <c r="BM248" s="229" t="s">
        <v>419</v>
      </c>
    </row>
    <row r="249" s="13" customFormat="1">
      <c r="A249" s="13"/>
      <c r="B249" s="231"/>
      <c r="C249" s="232"/>
      <c r="D249" s="233" t="s">
        <v>183</v>
      </c>
      <c r="E249" s="242" t="s">
        <v>1</v>
      </c>
      <c r="F249" s="234" t="s">
        <v>420</v>
      </c>
      <c r="G249" s="232"/>
      <c r="H249" s="235">
        <v>20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183</v>
      </c>
      <c r="AU249" s="241" t="s">
        <v>86</v>
      </c>
      <c r="AV249" s="13" t="s">
        <v>86</v>
      </c>
      <c r="AW249" s="13" t="s">
        <v>32</v>
      </c>
      <c r="AX249" s="13" t="s">
        <v>84</v>
      </c>
      <c r="AY249" s="241" t="s">
        <v>132</v>
      </c>
    </row>
    <row r="250" s="2" customFormat="1" ht="16.5" customHeight="1">
      <c r="A250" s="38"/>
      <c r="B250" s="39"/>
      <c r="C250" s="218" t="s">
        <v>421</v>
      </c>
      <c r="D250" s="218" t="s">
        <v>135</v>
      </c>
      <c r="E250" s="219" t="s">
        <v>422</v>
      </c>
      <c r="F250" s="220" t="s">
        <v>423</v>
      </c>
      <c r="G250" s="221" t="s">
        <v>138</v>
      </c>
      <c r="H250" s="222">
        <v>1</v>
      </c>
      <c r="I250" s="223"/>
      <c r="J250" s="224">
        <f>ROUND(I250*H250,2)</f>
        <v>0</v>
      </c>
      <c r="K250" s="220" t="s">
        <v>139</v>
      </c>
      <c r="L250" s="44"/>
      <c r="M250" s="225" t="s">
        <v>1</v>
      </c>
      <c r="N250" s="226" t="s">
        <v>41</v>
      </c>
      <c r="O250" s="91"/>
      <c r="P250" s="227">
        <f>O250*H250</f>
        <v>0</v>
      </c>
      <c r="Q250" s="227">
        <v>0.00097000000000000016</v>
      </c>
      <c r="R250" s="227">
        <f>Q250*H250</f>
        <v>0.00097000000000000016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197</v>
      </c>
      <c r="AT250" s="229" t="s">
        <v>135</v>
      </c>
      <c r="AU250" s="229" t="s">
        <v>86</v>
      </c>
      <c r="AY250" s="17" t="s">
        <v>132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84</v>
      </c>
      <c r="BK250" s="230">
        <f>ROUND(I250*H250,2)</f>
        <v>0</v>
      </c>
      <c r="BL250" s="17" t="s">
        <v>197</v>
      </c>
      <c r="BM250" s="229" t="s">
        <v>424</v>
      </c>
    </row>
    <row r="251" s="2" customFormat="1">
      <c r="A251" s="38"/>
      <c r="B251" s="39"/>
      <c r="C251" s="40"/>
      <c r="D251" s="233" t="s">
        <v>211</v>
      </c>
      <c r="E251" s="40"/>
      <c r="F251" s="253" t="s">
        <v>425</v>
      </c>
      <c r="G251" s="40"/>
      <c r="H251" s="40"/>
      <c r="I251" s="254"/>
      <c r="J251" s="40"/>
      <c r="K251" s="40"/>
      <c r="L251" s="44"/>
      <c r="M251" s="255"/>
      <c r="N251" s="256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211</v>
      </c>
      <c r="AU251" s="17" t="s">
        <v>86</v>
      </c>
    </row>
    <row r="252" s="13" customFormat="1">
      <c r="A252" s="13"/>
      <c r="B252" s="231"/>
      <c r="C252" s="232"/>
      <c r="D252" s="233" t="s">
        <v>183</v>
      </c>
      <c r="E252" s="242" t="s">
        <v>1</v>
      </c>
      <c r="F252" s="234" t="s">
        <v>426</v>
      </c>
      <c r="G252" s="232"/>
      <c r="H252" s="235">
        <v>1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183</v>
      </c>
      <c r="AU252" s="241" t="s">
        <v>86</v>
      </c>
      <c r="AV252" s="13" t="s">
        <v>86</v>
      </c>
      <c r="AW252" s="13" t="s">
        <v>32</v>
      </c>
      <c r="AX252" s="13" t="s">
        <v>84</v>
      </c>
      <c r="AY252" s="241" t="s">
        <v>132</v>
      </c>
    </row>
    <row r="253" s="2" customFormat="1" ht="16.5" customHeight="1">
      <c r="A253" s="38"/>
      <c r="B253" s="39"/>
      <c r="C253" s="218" t="s">
        <v>427</v>
      </c>
      <c r="D253" s="218" t="s">
        <v>135</v>
      </c>
      <c r="E253" s="219" t="s">
        <v>428</v>
      </c>
      <c r="F253" s="220" t="s">
        <v>429</v>
      </c>
      <c r="G253" s="221" t="s">
        <v>138</v>
      </c>
      <c r="H253" s="222">
        <v>5</v>
      </c>
      <c r="I253" s="223"/>
      <c r="J253" s="224">
        <f>ROUND(I253*H253,2)</f>
        <v>0</v>
      </c>
      <c r="K253" s="220" t="s">
        <v>139</v>
      </c>
      <c r="L253" s="44"/>
      <c r="M253" s="225" t="s">
        <v>1</v>
      </c>
      <c r="N253" s="226" t="s">
        <v>41</v>
      </c>
      <c r="O253" s="91"/>
      <c r="P253" s="227">
        <f>O253*H253</f>
        <v>0</v>
      </c>
      <c r="Q253" s="227">
        <v>0.0012299999999999998</v>
      </c>
      <c r="R253" s="227">
        <f>Q253*H253</f>
        <v>0.00615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197</v>
      </c>
      <c r="AT253" s="229" t="s">
        <v>135</v>
      </c>
      <c r="AU253" s="229" t="s">
        <v>86</v>
      </c>
      <c r="AY253" s="17" t="s">
        <v>132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84</v>
      </c>
      <c r="BK253" s="230">
        <f>ROUND(I253*H253,2)</f>
        <v>0</v>
      </c>
      <c r="BL253" s="17" t="s">
        <v>197</v>
      </c>
      <c r="BM253" s="229" t="s">
        <v>430</v>
      </c>
    </row>
    <row r="254" s="2" customFormat="1">
      <c r="A254" s="38"/>
      <c r="B254" s="39"/>
      <c r="C254" s="40"/>
      <c r="D254" s="233" t="s">
        <v>211</v>
      </c>
      <c r="E254" s="40"/>
      <c r="F254" s="253" t="s">
        <v>425</v>
      </c>
      <c r="G254" s="40"/>
      <c r="H254" s="40"/>
      <c r="I254" s="254"/>
      <c r="J254" s="40"/>
      <c r="K254" s="40"/>
      <c r="L254" s="44"/>
      <c r="M254" s="255"/>
      <c r="N254" s="256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211</v>
      </c>
      <c r="AU254" s="17" t="s">
        <v>86</v>
      </c>
    </row>
    <row r="255" s="13" customFormat="1">
      <c r="A255" s="13"/>
      <c r="B255" s="231"/>
      <c r="C255" s="232"/>
      <c r="D255" s="233" t="s">
        <v>183</v>
      </c>
      <c r="E255" s="242" t="s">
        <v>1</v>
      </c>
      <c r="F255" s="234" t="s">
        <v>431</v>
      </c>
      <c r="G255" s="232"/>
      <c r="H255" s="235">
        <v>5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183</v>
      </c>
      <c r="AU255" s="241" t="s">
        <v>86</v>
      </c>
      <c r="AV255" s="13" t="s">
        <v>86</v>
      </c>
      <c r="AW255" s="13" t="s">
        <v>32</v>
      </c>
      <c r="AX255" s="13" t="s">
        <v>84</v>
      </c>
      <c r="AY255" s="241" t="s">
        <v>132</v>
      </c>
    </row>
    <row r="256" s="2" customFormat="1" ht="16.5" customHeight="1">
      <c r="A256" s="38"/>
      <c r="B256" s="39"/>
      <c r="C256" s="218" t="s">
        <v>432</v>
      </c>
      <c r="D256" s="218" t="s">
        <v>135</v>
      </c>
      <c r="E256" s="219" t="s">
        <v>433</v>
      </c>
      <c r="F256" s="220" t="s">
        <v>434</v>
      </c>
      <c r="G256" s="221" t="s">
        <v>138</v>
      </c>
      <c r="H256" s="222">
        <v>3</v>
      </c>
      <c r="I256" s="223"/>
      <c r="J256" s="224">
        <f>ROUND(I256*H256,2)</f>
        <v>0</v>
      </c>
      <c r="K256" s="220" t="s">
        <v>139</v>
      </c>
      <c r="L256" s="44"/>
      <c r="M256" s="225" t="s">
        <v>1</v>
      </c>
      <c r="N256" s="226" t="s">
        <v>41</v>
      </c>
      <c r="O256" s="91"/>
      <c r="P256" s="227">
        <f>O256*H256</f>
        <v>0</v>
      </c>
      <c r="Q256" s="227">
        <v>0.00176</v>
      </c>
      <c r="R256" s="227">
        <f>Q256*H256</f>
        <v>0.00528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197</v>
      </c>
      <c r="AT256" s="229" t="s">
        <v>135</v>
      </c>
      <c r="AU256" s="229" t="s">
        <v>86</v>
      </c>
      <c r="AY256" s="17" t="s">
        <v>132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84</v>
      </c>
      <c r="BK256" s="230">
        <f>ROUND(I256*H256,2)</f>
        <v>0</v>
      </c>
      <c r="BL256" s="17" t="s">
        <v>197</v>
      </c>
      <c r="BM256" s="229" t="s">
        <v>435</v>
      </c>
    </row>
    <row r="257" s="13" customFormat="1">
      <c r="A257" s="13"/>
      <c r="B257" s="231"/>
      <c r="C257" s="232"/>
      <c r="D257" s="233" t="s">
        <v>183</v>
      </c>
      <c r="E257" s="242" t="s">
        <v>1</v>
      </c>
      <c r="F257" s="234" t="s">
        <v>436</v>
      </c>
      <c r="G257" s="232"/>
      <c r="H257" s="235">
        <v>3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183</v>
      </c>
      <c r="AU257" s="241" t="s">
        <v>86</v>
      </c>
      <c r="AV257" s="13" t="s">
        <v>86</v>
      </c>
      <c r="AW257" s="13" t="s">
        <v>32</v>
      </c>
      <c r="AX257" s="13" t="s">
        <v>84</v>
      </c>
      <c r="AY257" s="241" t="s">
        <v>132</v>
      </c>
    </row>
    <row r="258" s="2" customFormat="1" ht="16.5" customHeight="1">
      <c r="A258" s="38"/>
      <c r="B258" s="39"/>
      <c r="C258" s="218" t="s">
        <v>437</v>
      </c>
      <c r="D258" s="218" t="s">
        <v>135</v>
      </c>
      <c r="E258" s="219" t="s">
        <v>438</v>
      </c>
      <c r="F258" s="220" t="s">
        <v>439</v>
      </c>
      <c r="G258" s="221" t="s">
        <v>138</v>
      </c>
      <c r="H258" s="222">
        <v>1</v>
      </c>
      <c r="I258" s="223"/>
      <c r="J258" s="224">
        <f>ROUND(I258*H258,2)</f>
        <v>0</v>
      </c>
      <c r="K258" s="220" t="s">
        <v>139</v>
      </c>
      <c r="L258" s="44"/>
      <c r="M258" s="225" t="s">
        <v>1</v>
      </c>
      <c r="N258" s="226" t="s">
        <v>41</v>
      </c>
      <c r="O258" s="91"/>
      <c r="P258" s="227">
        <f>O258*H258</f>
        <v>0</v>
      </c>
      <c r="Q258" s="227">
        <v>0.0023800000000000004</v>
      </c>
      <c r="R258" s="227">
        <f>Q258*H258</f>
        <v>0.0023800000000000004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197</v>
      </c>
      <c r="AT258" s="229" t="s">
        <v>135</v>
      </c>
      <c r="AU258" s="229" t="s">
        <v>86</v>
      </c>
      <c r="AY258" s="17" t="s">
        <v>132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84</v>
      </c>
      <c r="BK258" s="230">
        <f>ROUND(I258*H258,2)</f>
        <v>0</v>
      </c>
      <c r="BL258" s="17" t="s">
        <v>197</v>
      </c>
      <c r="BM258" s="229" t="s">
        <v>440</v>
      </c>
    </row>
    <row r="259" s="13" customFormat="1">
      <c r="A259" s="13"/>
      <c r="B259" s="231"/>
      <c r="C259" s="232"/>
      <c r="D259" s="233" t="s">
        <v>183</v>
      </c>
      <c r="E259" s="242" t="s">
        <v>1</v>
      </c>
      <c r="F259" s="234" t="s">
        <v>426</v>
      </c>
      <c r="G259" s="232"/>
      <c r="H259" s="235">
        <v>1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183</v>
      </c>
      <c r="AU259" s="241" t="s">
        <v>86</v>
      </c>
      <c r="AV259" s="13" t="s">
        <v>86</v>
      </c>
      <c r="AW259" s="13" t="s">
        <v>32</v>
      </c>
      <c r="AX259" s="13" t="s">
        <v>84</v>
      </c>
      <c r="AY259" s="241" t="s">
        <v>132</v>
      </c>
    </row>
    <row r="260" s="2" customFormat="1" ht="24.15" customHeight="1">
      <c r="A260" s="38"/>
      <c r="B260" s="39"/>
      <c r="C260" s="218" t="s">
        <v>441</v>
      </c>
      <c r="D260" s="218" t="s">
        <v>135</v>
      </c>
      <c r="E260" s="219" t="s">
        <v>442</v>
      </c>
      <c r="F260" s="220" t="s">
        <v>443</v>
      </c>
      <c r="G260" s="221" t="s">
        <v>196</v>
      </c>
      <c r="H260" s="222">
        <v>886</v>
      </c>
      <c r="I260" s="223"/>
      <c r="J260" s="224">
        <f>ROUND(I260*H260,2)</f>
        <v>0</v>
      </c>
      <c r="K260" s="220" t="s">
        <v>139</v>
      </c>
      <c r="L260" s="44"/>
      <c r="M260" s="225" t="s">
        <v>1</v>
      </c>
      <c r="N260" s="226" t="s">
        <v>41</v>
      </c>
      <c r="O260" s="91"/>
      <c r="P260" s="227">
        <f>O260*H260</f>
        <v>0</v>
      </c>
      <c r="Q260" s="227">
        <v>0.0004</v>
      </c>
      <c r="R260" s="227">
        <f>Q260*H260</f>
        <v>0.3544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197</v>
      </c>
      <c r="AT260" s="229" t="s">
        <v>135</v>
      </c>
      <c r="AU260" s="229" t="s">
        <v>86</v>
      </c>
      <c r="AY260" s="17" t="s">
        <v>132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84</v>
      </c>
      <c r="BK260" s="230">
        <f>ROUND(I260*H260,2)</f>
        <v>0</v>
      </c>
      <c r="BL260" s="17" t="s">
        <v>197</v>
      </c>
      <c r="BM260" s="229" t="s">
        <v>444</v>
      </c>
    </row>
    <row r="261" s="2" customFormat="1" ht="21.75" customHeight="1">
      <c r="A261" s="38"/>
      <c r="B261" s="39"/>
      <c r="C261" s="218" t="s">
        <v>445</v>
      </c>
      <c r="D261" s="218" t="s">
        <v>135</v>
      </c>
      <c r="E261" s="219" t="s">
        <v>446</v>
      </c>
      <c r="F261" s="220" t="s">
        <v>447</v>
      </c>
      <c r="G261" s="221" t="s">
        <v>196</v>
      </c>
      <c r="H261" s="222">
        <v>886</v>
      </c>
      <c r="I261" s="223"/>
      <c r="J261" s="224">
        <f>ROUND(I261*H261,2)</f>
        <v>0</v>
      </c>
      <c r="K261" s="220" t="s">
        <v>139</v>
      </c>
      <c r="L261" s="44"/>
      <c r="M261" s="225" t="s">
        <v>1</v>
      </c>
      <c r="N261" s="226" t="s">
        <v>41</v>
      </c>
      <c r="O261" s="91"/>
      <c r="P261" s="227">
        <f>O261*H261</f>
        <v>0</v>
      </c>
      <c r="Q261" s="227">
        <v>1E-05</v>
      </c>
      <c r="R261" s="227">
        <f>Q261*H261</f>
        <v>0.0088600000000000016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197</v>
      </c>
      <c r="AT261" s="229" t="s">
        <v>135</v>
      </c>
      <c r="AU261" s="229" t="s">
        <v>86</v>
      </c>
      <c r="AY261" s="17" t="s">
        <v>132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84</v>
      </c>
      <c r="BK261" s="230">
        <f>ROUND(I261*H261,2)</f>
        <v>0</v>
      </c>
      <c r="BL261" s="17" t="s">
        <v>197</v>
      </c>
      <c r="BM261" s="229" t="s">
        <v>448</v>
      </c>
    </row>
    <row r="262" s="2" customFormat="1" ht="24.15" customHeight="1">
      <c r="A262" s="38"/>
      <c r="B262" s="39"/>
      <c r="C262" s="218" t="s">
        <v>449</v>
      </c>
      <c r="D262" s="218" t="s">
        <v>135</v>
      </c>
      <c r="E262" s="219" t="s">
        <v>450</v>
      </c>
      <c r="F262" s="220" t="s">
        <v>451</v>
      </c>
      <c r="G262" s="221" t="s">
        <v>274</v>
      </c>
      <c r="H262" s="268"/>
      <c r="I262" s="223"/>
      <c r="J262" s="224">
        <f>ROUND(I262*H262,2)</f>
        <v>0</v>
      </c>
      <c r="K262" s="220" t="s">
        <v>139</v>
      </c>
      <c r="L262" s="44"/>
      <c r="M262" s="225" t="s">
        <v>1</v>
      </c>
      <c r="N262" s="226" t="s">
        <v>41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197</v>
      </c>
      <c r="AT262" s="229" t="s">
        <v>135</v>
      </c>
      <c r="AU262" s="229" t="s">
        <v>86</v>
      </c>
      <c r="AY262" s="17" t="s">
        <v>132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84</v>
      </c>
      <c r="BK262" s="230">
        <f>ROUND(I262*H262,2)</f>
        <v>0</v>
      </c>
      <c r="BL262" s="17" t="s">
        <v>197</v>
      </c>
      <c r="BM262" s="229" t="s">
        <v>452</v>
      </c>
    </row>
    <row r="263" s="2" customFormat="1" ht="24.15" customHeight="1">
      <c r="A263" s="38"/>
      <c r="B263" s="39"/>
      <c r="C263" s="218" t="s">
        <v>453</v>
      </c>
      <c r="D263" s="218" t="s">
        <v>135</v>
      </c>
      <c r="E263" s="219" t="s">
        <v>454</v>
      </c>
      <c r="F263" s="220" t="s">
        <v>455</v>
      </c>
      <c r="G263" s="221" t="s">
        <v>274</v>
      </c>
      <c r="H263" s="268"/>
      <c r="I263" s="223"/>
      <c r="J263" s="224">
        <f>ROUND(I263*H263,2)</f>
        <v>0</v>
      </c>
      <c r="K263" s="220" t="s">
        <v>139</v>
      </c>
      <c r="L263" s="44"/>
      <c r="M263" s="225" t="s">
        <v>1</v>
      </c>
      <c r="N263" s="226" t="s">
        <v>41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197</v>
      </c>
      <c r="AT263" s="229" t="s">
        <v>135</v>
      </c>
      <c r="AU263" s="229" t="s">
        <v>86</v>
      </c>
      <c r="AY263" s="17" t="s">
        <v>132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84</v>
      </c>
      <c r="BK263" s="230">
        <f>ROUND(I263*H263,2)</f>
        <v>0</v>
      </c>
      <c r="BL263" s="17" t="s">
        <v>197</v>
      </c>
      <c r="BM263" s="229" t="s">
        <v>456</v>
      </c>
    </row>
    <row r="264" s="2" customFormat="1" ht="16.5" customHeight="1">
      <c r="A264" s="38"/>
      <c r="B264" s="39"/>
      <c r="C264" s="218" t="s">
        <v>457</v>
      </c>
      <c r="D264" s="218" t="s">
        <v>135</v>
      </c>
      <c r="E264" s="219" t="s">
        <v>458</v>
      </c>
      <c r="F264" s="220" t="s">
        <v>459</v>
      </c>
      <c r="G264" s="221" t="s">
        <v>196</v>
      </c>
      <c r="H264" s="222">
        <v>200</v>
      </c>
      <c r="I264" s="223"/>
      <c r="J264" s="224">
        <f>ROUND(I264*H264,2)</f>
        <v>0</v>
      </c>
      <c r="K264" s="220" t="s">
        <v>1</v>
      </c>
      <c r="L264" s="44"/>
      <c r="M264" s="225" t="s">
        <v>1</v>
      </c>
      <c r="N264" s="226" t="s">
        <v>41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197</v>
      </c>
      <c r="AT264" s="229" t="s">
        <v>135</v>
      </c>
      <c r="AU264" s="229" t="s">
        <v>86</v>
      </c>
      <c r="AY264" s="17" t="s">
        <v>132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84</v>
      </c>
      <c r="BK264" s="230">
        <f>ROUND(I264*H264,2)</f>
        <v>0</v>
      </c>
      <c r="BL264" s="17" t="s">
        <v>197</v>
      </c>
      <c r="BM264" s="229" t="s">
        <v>460</v>
      </c>
    </row>
    <row r="265" s="2" customFormat="1" ht="16.5" customHeight="1">
      <c r="A265" s="38"/>
      <c r="B265" s="39"/>
      <c r="C265" s="218" t="s">
        <v>461</v>
      </c>
      <c r="D265" s="218" t="s">
        <v>135</v>
      </c>
      <c r="E265" s="219" t="s">
        <v>462</v>
      </c>
      <c r="F265" s="220" t="s">
        <v>463</v>
      </c>
      <c r="G265" s="221" t="s">
        <v>138</v>
      </c>
      <c r="H265" s="222">
        <v>37</v>
      </c>
      <c r="I265" s="223"/>
      <c r="J265" s="224">
        <f>ROUND(I265*H265,2)</f>
        <v>0</v>
      </c>
      <c r="K265" s="220" t="s">
        <v>1</v>
      </c>
      <c r="L265" s="44"/>
      <c r="M265" s="225" t="s">
        <v>1</v>
      </c>
      <c r="N265" s="226" t="s">
        <v>41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197</v>
      </c>
      <c r="AT265" s="229" t="s">
        <v>135</v>
      </c>
      <c r="AU265" s="229" t="s">
        <v>86</v>
      </c>
      <c r="AY265" s="17" t="s">
        <v>132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84</v>
      </c>
      <c r="BK265" s="230">
        <f>ROUND(I265*H265,2)</f>
        <v>0</v>
      </c>
      <c r="BL265" s="17" t="s">
        <v>197</v>
      </c>
      <c r="BM265" s="229" t="s">
        <v>464</v>
      </c>
    </row>
    <row r="266" s="2" customFormat="1" ht="16.5" customHeight="1">
      <c r="A266" s="38"/>
      <c r="B266" s="39"/>
      <c r="C266" s="218" t="s">
        <v>465</v>
      </c>
      <c r="D266" s="218" t="s">
        <v>135</v>
      </c>
      <c r="E266" s="219" t="s">
        <v>466</v>
      </c>
      <c r="F266" s="220" t="s">
        <v>467</v>
      </c>
      <c r="G266" s="221" t="s">
        <v>138</v>
      </c>
      <c r="H266" s="222">
        <v>3</v>
      </c>
      <c r="I266" s="223"/>
      <c r="J266" s="224">
        <f>ROUND(I266*H266,2)</f>
        <v>0</v>
      </c>
      <c r="K266" s="220" t="s">
        <v>1</v>
      </c>
      <c r="L266" s="44"/>
      <c r="M266" s="225" t="s">
        <v>1</v>
      </c>
      <c r="N266" s="226" t="s">
        <v>41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197</v>
      </c>
      <c r="AT266" s="229" t="s">
        <v>135</v>
      </c>
      <c r="AU266" s="229" t="s">
        <v>86</v>
      </c>
      <c r="AY266" s="17" t="s">
        <v>132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84</v>
      </c>
      <c r="BK266" s="230">
        <f>ROUND(I266*H266,2)</f>
        <v>0</v>
      </c>
      <c r="BL266" s="17" t="s">
        <v>197</v>
      </c>
      <c r="BM266" s="229" t="s">
        <v>468</v>
      </c>
    </row>
    <row r="267" s="13" customFormat="1">
      <c r="A267" s="13"/>
      <c r="B267" s="231"/>
      <c r="C267" s="232"/>
      <c r="D267" s="233" t="s">
        <v>183</v>
      </c>
      <c r="E267" s="242" t="s">
        <v>1</v>
      </c>
      <c r="F267" s="234" t="s">
        <v>436</v>
      </c>
      <c r="G267" s="232"/>
      <c r="H267" s="235">
        <v>3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183</v>
      </c>
      <c r="AU267" s="241" t="s">
        <v>86</v>
      </c>
      <c r="AV267" s="13" t="s">
        <v>86</v>
      </c>
      <c r="AW267" s="13" t="s">
        <v>32</v>
      </c>
      <c r="AX267" s="13" t="s">
        <v>84</v>
      </c>
      <c r="AY267" s="241" t="s">
        <v>132</v>
      </c>
    </row>
    <row r="268" s="2" customFormat="1" ht="16.5" customHeight="1">
      <c r="A268" s="38"/>
      <c r="B268" s="39"/>
      <c r="C268" s="218" t="s">
        <v>469</v>
      </c>
      <c r="D268" s="218" t="s">
        <v>135</v>
      </c>
      <c r="E268" s="219" t="s">
        <v>470</v>
      </c>
      <c r="F268" s="220" t="s">
        <v>471</v>
      </c>
      <c r="G268" s="221" t="s">
        <v>138</v>
      </c>
      <c r="H268" s="222">
        <v>2</v>
      </c>
      <c r="I268" s="223"/>
      <c r="J268" s="224">
        <f>ROUND(I268*H268,2)</f>
        <v>0</v>
      </c>
      <c r="K268" s="220" t="s">
        <v>1</v>
      </c>
      <c r="L268" s="44"/>
      <c r="M268" s="225" t="s">
        <v>1</v>
      </c>
      <c r="N268" s="226" t="s">
        <v>41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197</v>
      </c>
      <c r="AT268" s="229" t="s">
        <v>135</v>
      </c>
      <c r="AU268" s="229" t="s">
        <v>86</v>
      </c>
      <c r="AY268" s="17" t="s">
        <v>132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84</v>
      </c>
      <c r="BK268" s="230">
        <f>ROUND(I268*H268,2)</f>
        <v>0</v>
      </c>
      <c r="BL268" s="17" t="s">
        <v>197</v>
      </c>
      <c r="BM268" s="229" t="s">
        <v>472</v>
      </c>
    </row>
    <row r="269" s="13" customFormat="1">
      <c r="A269" s="13"/>
      <c r="B269" s="231"/>
      <c r="C269" s="232"/>
      <c r="D269" s="233" t="s">
        <v>183</v>
      </c>
      <c r="E269" s="242" t="s">
        <v>1</v>
      </c>
      <c r="F269" s="234" t="s">
        <v>473</v>
      </c>
      <c r="G269" s="232"/>
      <c r="H269" s="235">
        <v>2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183</v>
      </c>
      <c r="AU269" s="241" t="s">
        <v>86</v>
      </c>
      <c r="AV269" s="13" t="s">
        <v>86</v>
      </c>
      <c r="AW269" s="13" t="s">
        <v>32</v>
      </c>
      <c r="AX269" s="13" t="s">
        <v>84</v>
      </c>
      <c r="AY269" s="241" t="s">
        <v>132</v>
      </c>
    </row>
    <row r="270" s="2" customFormat="1" ht="16.5" customHeight="1">
      <c r="A270" s="38"/>
      <c r="B270" s="39"/>
      <c r="C270" s="218" t="s">
        <v>474</v>
      </c>
      <c r="D270" s="218" t="s">
        <v>135</v>
      </c>
      <c r="E270" s="219" t="s">
        <v>475</v>
      </c>
      <c r="F270" s="220" t="s">
        <v>476</v>
      </c>
      <c r="G270" s="221" t="s">
        <v>138</v>
      </c>
      <c r="H270" s="222">
        <v>1</v>
      </c>
      <c r="I270" s="223"/>
      <c r="J270" s="224">
        <f>ROUND(I270*H270,2)</f>
        <v>0</v>
      </c>
      <c r="K270" s="220" t="s">
        <v>1</v>
      </c>
      <c r="L270" s="44"/>
      <c r="M270" s="225" t="s">
        <v>1</v>
      </c>
      <c r="N270" s="226" t="s">
        <v>41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197</v>
      </c>
      <c r="AT270" s="229" t="s">
        <v>135</v>
      </c>
      <c r="AU270" s="229" t="s">
        <v>86</v>
      </c>
      <c r="AY270" s="17" t="s">
        <v>132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84</v>
      </c>
      <c r="BK270" s="230">
        <f>ROUND(I270*H270,2)</f>
        <v>0</v>
      </c>
      <c r="BL270" s="17" t="s">
        <v>197</v>
      </c>
      <c r="BM270" s="229" t="s">
        <v>477</v>
      </c>
    </row>
    <row r="271" s="2" customFormat="1" ht="24.15" customHeight="1">
      <c r="A271" s="38"/>
      <c r="B271" s="39"/>
      <c r="C271" s="218" t="s">
        <v>478</v>
      </c>
      <c r="D271" s="218" t="s">
        <v>135</v>
      </c>
      <c r="E271" s="219" t="s">
        <v>479</v>
      </c>
      <c r="F271" s="220" t="s">
        <v>480</v>
      </c>
      <c r="G271" s="221" t="s">
        <v>414</v>
      </c>
      <c r="H271" s="222">
        <v>1</v>
      </c>
      <c r="I271" s="223"/>
      <c r="J271" s="224">
        <f>ROUND(I271*H271,2)</f>
        <v>0</v>
      </c>
      <c r="K271" s="220" t="s">
        <v>1</v>
      </c>
      <c r="L271" s="44"/>
      <c r="M271" s="225" t="s">
        <v>1</v>
      </c>
      <c r="N271" s="226" t="s">
        <v>41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197</v>
      </c>
      <c r="AT271" s="229" t="s">
        <v>135</v>
      </c>
      <c r="AU271" s="229" t="s">
        <v>86</v>
      </c>
      <c r="AY271" s="17" t="s">
        <v>132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84</v>
      </c>
      <c r="BK271" s="230">
        <f>ROUND(I271*H271,2)</f>
        <v>0</v>
      </c>
      <c r="BL271" s="17" t="s">
        <v>197</v>
      </c>
      <c r="BM271" s="229" t="s">
        <v>481</v>
      </c>
    </row>
    <row r="272" s="13" customFormat="1">
      <c r="A272" s="13"/>
      <c r="B272" s="231"/>
      <c r="C272" s="232"/>
      <c r="D272" s="233" t="s">
        <v>183</v>
      </c>
      <c r="E272" s="242" t="s">
        <v>1</v>
      </c>
      <c r="F272" s="234" t="s">
        <v>482</v>
      </c>
      <c r="G272" s="232"/>
      <c r="H272" s="235">
        <v>1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183</v>
      </c>
      <c r="AU272" s="241" t="s">
        <v>86</v>
      </c>
      <c r="AV272" s="13" t="s">
        <v>86</v>
      </c>
      <c r="AW272" s="13" t="s">
        <v>32</v>
      </c>
      <c r="AX272" s="13" t="s">
        <v>84</v>
      </c>
      <c r="AY272" s="241" t="s">
        <v>132</v>
      </c>
    </row>
    <row r="273" s="2" customFormat="1" ht="21.75" customHeight="1">
      <c r="A273" s="38"/>
      <c r="B273" s="39"/>
      <c r="C273" s="218" t="s">
        <v>483</v>
      </c>
      <c r="D273" s="218" t="s">
        <v>135</v>
      </c>
      <c r="E273" s="219" t="s">
        <v>484</v>
      </c>
      <c r="F273" s="220" t="s">
        <v>485</v>
      </c>
      <c r="G273" s="221" t="s">
        <v>414</v>
      </c>
      <c r="H273" s="222">
        <v>22</v>
      </c>
      <c r="I273" s="223"/>
      <c r="J273" s="224">
        <f>ROUND(I273*H273,2)</f>
        <v>0</v>
      </c>
      <c r="K273" s="220" t="s">
        <v>1</v>
      </c>
      <c r="L273" s="44"/>
      <c r="M273" s="225" t="s">
        <v>1</v>
      </c>
      <c r="N273" s="226" t="s">
        <v>41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197</v>
      </c>
      <c r="AT273" s="229" t="s">
        <v>135</v>
      </c>
      <c r="AU273" s="229" t="s">
        <v>86</v>
      </c>
      <c r="AY273" s="17" t="s">
        <v>132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84</v>
      </c>
      <c r="BK273" s="230">
        <f>ROUND(I273*H273,2)</f>
        <v>0</v>
      </c>
      <c r="BL273" s="17" t="s">
        <v>197</v>
      </c>
      <c r="BM273" s="229" t="s">
        <v>486</v>
      </c>
    </row>
    <row r="274" s="13" customFormat="1">
      <c r="A274" s="13"/>
      <c r="B274" s="231"/>
      <c r="C274" s="232"/>
      <c r="D274" s="233" t="s">
        <v>183</v>
      </c>
      <c r="E274" s="242" t="s">
        <v>1</v>
      </c>
      <c r="F274" s="234" t="s">
        <v>487</v>
      </c>
      <c r="G274" s="232"/>
      <c r="H274" s="235">
        <v>22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183</v>
      </c>
      <c r="AU274" s="241" t="s">
        <v>86</v>
      </c>
      <c r="AV274" s="13" t="s">
        <v>86</v>
      </c>
      <c r="AW274" s="13" t="s">
        <v>32</v>
      </c>
      <c r="AX274" s="13" t="s">
        <v>84</v>
      </c>
      <c r="AY274" s="241" t="s">
        <v>132</v>
      </c>
    </row>
    <row r="275" s="2" customFormat="1" ht="24.15" customHeight="1">
      <c r="A275" s="38"/>
      <c r="B275" s="39"/>
      <c r="C275" s="218" t="s">
        <v>488</v>
      </c>
      <c r="D275" s="218" t="s">
        <v>135</v>
      </c>
      <c r="E275" s="219" t="s">
        <v>489</v>
      </c>
      <c r="F275" s="220" t="s">
        <v>490</v>
      </c>
      <c r="G275" s="221" t="s">
        <v>414</v>
      </c>
      <c r="H275" s="222">
        <v>1</v>
      </c>
      <c r="I275" s="223"/>
      <c r="J275" s="224">
        <f>ROUND(I275*H275,2)</f>
        <v>0</v>
      </c>
      <c r="K275" s="220" t="s">
        <v>1</v>
      </c>
      <c r="L275" s="44"/>
      <c r="M275" s="225" t="s">
        <v>1</v>
      </c>
      <c r="N275" s="226" t="s">
        <v>41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197</v>
      </c>
      <c r="AT275" s="229" t="s">
        <v>135</v>
      </c>
      <c r="AU275" s="229" t="s">
        <v>86</v>
      </c>
      <c r="AY275" s="17" t="s">
        <v>132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84</v>
      </c>
      <c r="BK275" s="230">
        <f>ROUND(I275*H275,2)</f>
        <v>0</v>
      </c>
      <c r="BL275" s="17" t="s">
        <v>197</v>
      </c>
      <c r="BM275" s="229" t="s">
        <v>491</v>
      </c>
    </row>
    <row r="276" s="13" customFormat="1">
      <c r="A276" s="13"/>
      <c r="B276" s="231"/>
      <c r="C276" s="232"/>
      <c r="D276" s="233" t="s">
        <v>183</v>
      </c>
      <c r="E276" s="242" t="s">
        <v>1</v>
      </c>
      <c r="F276" s="234" t="s">
        <v>482</v>
      </c>
      <c r="G276" s="232"/>
      <c r="H276" s="235">
        <v>1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183</v>
      </c>
      <c r="AU276" s="241" t="s">
        <v>86</v>
      </c>
      <c r="AV276" s="13" t="s">
        <v>86</v>
      </c>
      <c r="AW276" s="13" t="s">
        <v>32</v>
      </c>
      <c r="AX276" s="13" t="s">
        <v>84</v>
      </c>
      <c r="AY276" s="241" t="s">
        <v>132</v>
      </c>
    </row>
    <row r="277" s="2" customFormat="1" ht="24.15" customHeight="1">
      <c r="A277" s="38"/>
      <c r="B277" s="39"/>
      <c r="C277" s="218" t="s">
        <v>492</v>
      </c>
      <c r="D277" s="218" t="s">
        <v>135</v>
      </c>
      <c r="E277" s="219" t="s">
        <v>493</v>
      </c>
      <c r="F277" s="220" t="s">
        <v>494</v>
      </c>
      <c r="G277" s="221" t="s">
        <v>414</v>
      </c>
      <c r="H277" s="222">
        <v>3</v>
      </c>
      <c r="I277" s="223"/>
      <c r="J277" s="224">
        <f>ROUND(I277*H277,2)</f>
        <v>0</v>
      </c>
      <c r="K277" s="220" t="s">
        <v>1</v>
      </c>
      <c r="L277" s="44"/>
      <c r="M277" s="225" t="s">
        <v>1</v>
      </c>
      <c r="N277" s="226" t="s">
        <v>41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197</v>
      </c>
      <c r="AT277" s="229" t="s">
        <v>135</v>
      </c>
      <c r="AU277" s="229" t="s">
        <v>86</v>
      </c>
      <c r="AY277" s="17" t="s">
        <v>132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84</v>
      </c>
      <c r="BK277" s="230">
        <f>ROUND(I277*H277,2)</f>
        <v>0</v>
      </c>
      <c r="BL277" s="17" t="s">
        <v>197</v>
      </c>
      <c r="BM277" s="229" t="s">
        <v>495</v>
      </c>
    </row>
    <row r="278" s="13" customFormat="1">
      <c r="A278" s="13"/>
      <c r="B278" s="231"/>
      <c r="C278" s="232"/>
      <c r="D278" s="233" t="s">
        <v>183</v>
      </c>
      <c r="E278" s="242" t="s">
        <v>1</v>
      </c>
      <c r="F278" s="234" t="s">
        <v>496</v>
      </c>
      <c r="G278" s="232"/>
      <c r="H278" s="235">
        <v>3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183</v>
      </c>
      <c r="AU278" s="241" t="s">
        <v>86</v>
      </c>
      <c r="AV278" s="13" t="s">
        <v>86</v>
      </c>
      <c r="AW278" s="13" t="s">
        <v>32</v>
      </c>
      <c r="AX278" s="13" t="s">
        <v>84</v>
      </c>
      <c r="AY278" s="241" t="s">
        <v>132</v>
      </c>
    </row>
    <row r="279" s="2" customFormat="1" ht="16.5" customHeight="1">
      <c r="A279" s="38"/>
      <c r="B279" s="39"/>
      <c r="C279" s="218" t="s">
        <v>497</v>
      </c>
      <c r="D279" s="218" t="s">
        <v>135</v>
      </c>
      <c r="E279" s="219" t="s">
        <v>498</v>
      </c>
      <c r="F279" s="220" t="s">
        <v>499</v>
      </c>
      <c r="G279" s="221" t="s">
        <v>138</v>
      </c>
      <c r="H279" s="222">
        <v>38</v>
      </c>
      <c r="I279" s="223"/>
      <c r="J279" s="224">
        <f>ROUND(I279*H279,2)</f>
        <v>0</v>
      </c>
      <c r="K279" s="220" t="s">
        <v>1</v>
      </c>
      <c r="L279" s="44"/>
      <c r="M279" s="225" t="s">
        <v>1</v>
      </c>
      <c r="N279" s="226" t="s">
        <v>41</v>
      </c>
      <c r="O279" s="91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197</v>
      </c>
      <c r="AT279" s="229" t="s">
        <v>135</v>
      </c>
      <c r="AU279" s="229" t="s">
        <v>86</v>
      </c>
      <c r="AY279" s="17" t="s">
        <v>132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84</v>
      </c>
      <c r="BK279" s="230">
        <f>ROUND(I279*H279,2)</f>
        <v>0</v>
      </c>
      <c r="BL279" s="17" t="s">
        <v>197</v>
      </c>
      <c r="BM279" s="229" t="s">
        <v>500</v>
      </c>
    </row>
    <row r="280" s="13" customFormat="1">
      <c r="A280" s="13"/>
      <c r="B280" s="231"/>
      <c r="C280" s="232"/>
      <c r="D280" s="233" t="s">
        <v>183</v>
      </c>
      <c r="E280" s="242" t="s">
        <v>1</v>
      </c>
      <c r="F280" s="234" t="s">
        <v>501</v>
      </c>
      <c r="G280" s="232"/>
      <c r="H280" s="235">
        <v>34</v>
      </c>
      <c r="I280" s="236"/>
      <c r="J280" s="232"/>
      <c r="K280" s="232"/>
      <c r="L280" s="237"/>
      <c r="M280" s="238"/>
      <c r="N280" s="239"/>
      <c r="O280" s="239"/>
      <c r="P280" s="239"/>
      <c r="Q280" s="239"/>
      <c r="R280" s="239"/>
      <c r="S280" s="239"/>
      <c r="T280" s="24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1" t="s">
        <v>183</v>
      </c>
      <c r="AU280" s="241" t="s">
        <v>86</v>
      </c>
      <c r="AV280" s="13" t="s">
        <v>86</v>
      </c>
      <c r="AW280" s="13" t="s">
        <v>32</v>
      </c>
      <c r="AX280" s="13" t="s">
        <v>76</v>
      </c>
      <c r="AY280" s="241" t="s">
        <v>132</v>
      </c>
    </row>
    <row r="281" s="13" customFormat="1">
      <c r="A281" s="13"/>
      <c r="B281" s="231"/>
      <c r="C281" s="232"/>
      <c r="D281" s="233" t="s">
        <v>183</v>
      </c>
      <c r="E281" s="242" t="s">
        <v>1</v>
      </c>
      <c r="F281" s="234" t="s">
        <v>502</v>
      </c>
      <c r="G281" s="232"/>
      <c r="H281" s="235">
        <v>4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183</v>
      </c>
      <c r="AU281" s="241" t="s">
        <v>86</v>
      </c>
      <c r="AV281" s="13" t="s">
        <v>86</v>
      </c>
      <c r="AW281" s="13" t="s">
        <v>32</v>
      </c>
      <c r="AX281" s="13" t="s">
        <v>76</v>
      </c>
      <c r="AY281" s="241" t="s">
        <v>132</v>
      </c>
    </row>
    <row r="282" s="14" customFormat="1">
      <c r="A282" s="14"/>
      <c r="B282" s="257"/>
      <c r="C282" s="258"/>
      <c r="D282" s="233" t="s">
        <v>183</v>
      </c>
      <c r="E282" s="259" t="s">
        <v>1</v>
      </c>
      <c r="F282" s="260" t="s">
        <v>216</v>
      </c>
      <c r="G282" s="258"/>
      <c r="H282" s="261">
        <v>38</v>
      </c>
      <c r="I282" s="262"/>
      <c r="J282" s="258"/>
      <c r="K282" s="258"/>
      <c r="L282" s="263"/>
      <c r="M282" s="264"/>
      <c r="N282" s="265"/>
      <c r="O282" s="265"/>
      <c r="P282" s="265"/>
      <c r="Q282" s="265"/>
      <c r="R282" s="265"/>
      <c r="S282" s="265"/>
      <c r="T282" s="26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7" t="s">
        <v>183</v>
      </c>
      <c r="AU282" s="267" t="s">
        <v>86</v>
      </c>
      <c r="AV282" s="14" t="s">
        <v>140</v>
      </c>
      <c r="AW282" s="14" t="s">
        <v>32</v>
      </c>
      <c r="AX282" s="14" t="s">
        <v>84</v>
      </c>
      <c r="AY282" s="267" t="s">
        <v>132</v>
      </c>
    </row>
    <row r="283" s="2" customFormat="1" ht="24.15" customHeight="1">
      <c r="A283" s="38"/>
      <c r="B283" s="39"/>
      <c r="C283" s="218" t="s">
        <v>503</v>
      </c>
      <c r="D283" s="218" t="s">
        <v>135</v>
      </c>
      <c r="E283" s="219" t="s">
        <v>504</v>
      </c>
      <c r="F283" s="220" t="s">
        <v>505</v>
      </c>
      <c r="G283" s="221" t="s">
        <v>414</v>
      </c>
      <c r="H283" s="222">
        <v>4</v>
      </c>
      <c r="I283" s="223"/>
      <c r="J283" s="224">
        <f>ROUND(I283*H283,2)</f>
        <v>0</v>
      </c>
      <c r="K283" s="220" t="s">
        <v>1</v>
      </c>
      <c r="L283" s="44"/>
      <c r="M283" s="225" t="s">
        <v>1</v>
      </c>
      <c r="N283" s="226" t="s">
        <v>41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197</v>
      </c>
      <c r="AT283" s="229" t="s">
        <v>135</v>
      </c>
      <c r="AU283" s="229" t="s">
        <v>86</v>
      </c>
      <c r="AY283" s="17" t="s">
        <v>132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84</v>
      </c>
      <c r="BK283" s="230">
        <f>ROUND(I283*H283,2)</f>
        <v>0</v>
      </c>
      <c r="BL283" s="17" t="s">
        <v>197</v>
      </c>
      <c r="BM283" s="229" t="s">
        <v>506</v>
      </c>
    </row>
    <row r="284" s="13" customFormat="1">
      <c r="A284" s="13"/>
      <c r="B284" s="231"/>
      <c r="C284" s="232"/>
      <c r="D284" s="233" t="s">
        <v>183</v>
      </c>
      <c r="E284" s="242" t="s">
        <v>1</v>
      </c>
      <c r="F284" s="234" t="s">
        <v>507</v>
      </c>
      <c r="G284" s="232"/>
      <c r="H284" s="235">
        <v>4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183</v>
      </c>
      <c r="AU284" s="241" t="s">
        <v>86</v>
      </c>
      <c r="AV284" s="13" t="s">
        <v>86</v>
      </c>
      <c r="AW284" s="13" t="s">
        <v>32</v>
      </c>
      <c r="AX284" s="13" t="s">
        <v>84</v>
      </c>
      <c r="AY284" s="241" t="s">
        <v>132</v>
      </c>
    </row>
    <row r="285" s="12" customFormat="1" ht="22.8" customHeight="1">
      <c r="A285" s="12"/>
      <c r="B285" s="202"/>
      <c r="C285" s="203"/>
      <c r="D285" s="204" t="s">
        <v>75</v>
      </c>
      <c r="E285" s="216" t="s">
        <v>508</v>
      </c>
      <c r="F285" s="216" t="s">
        <v>509</v>
      </c>
      <c r="G285" s="203"/>
      <c r="H285" s="203"/>
      <c r="I285" s="206"/>
      <c r="J285" s="217">
        <f>BK285</f>
        <v>0</v>
      </c>
      <c r="K285" s="203"/>
      <c r="L285" s="208"/>
      <c r="M285" s="209"/>
      <c r="N285" s="210"/>
      <c r="O285" s="210"/>
      <c r="P285" s="211">
        <f>SUM(P286:P300)</f>
        <v>0</v>
      </c>
      <c r="Q285" s="210"/>
      <c r="R285" s="211">
        <f>SUM(R286:R300)</f>
        <v>0.68233999999999992</v>
      </c>
      <c r="S285" s="210"/>
      <c r="T285" s="212">
        <f>SUM(T286:T300)</f>
        <v>0.63060000000000008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3" t="s">
        <v>86</v>
      </c>
      <c r="AT285" s="214" t="s">
        <v>75</v>
      </c>
      <c r="AU285" s="214" t="s">
        <v>84</v>
      </c>
      <c r="AY285" s="213" t="s">
        <v>132</v>
      </c>
      <c r="BK285" s="215">
        <f>SUM(BK286:BK300)</f>
        <v>0</v>
      </c>
    </row>
    <row r="286" s="2" customFormat="1" ht="16.5" customHeight="1">
      <c r="A286" s="38"/>
      <c r="B286" s="39"/>
      <c r="C286" s="218" t="s">
        <v>510</v>
      </c>
      <c r="D286" s="218" t="s">
        <v>135</v>
      </c>
      <c r="E286" s="219" t="s">
        <v>511</v>
      </c>
      <c r="F286" s="220" t="s">
        <v>512</v>
      </c>
      <c r="G286" s="221" t="s">
        <v>414</v>
      </c>
      <c r="H286" s="222">
        <v>30</v>
      </c>
      <c r="I286" s="223"/>
      <c r="J286" s="224">
        <f>ROUND(I286*H286,2)</f>
        <v>0</v>
      </c>
      <c r="K286" s="220" t="s">
        <v>139</v>
      </c>
      <c r="L286" s="44"/>
      <c r="M286" s="225" t="s">
        <v>1</v>
      </c>
      <c r="N286" s="226" t="s">
        <v>41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0.01946</v>
      </c>
      <c r="T286" s="228">
        <f>S286*H286</f>
        <v>0.58380000000000008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197</v>
      </c>
      <c r="AT286" s="229" t="s">
        <v>135</v>
      </c>
      <c r="AU286" s="229" t="s">
        <v>86</v>
      </c>
      <c r="AY286" s="17" t="s">
        <v>132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84</v>
      </c>
      <c r="BK286" s="230">
        <f>ROUND(I286*H286,2)</f>
        <v>0</v>
      </c>
      <c r="BL286" s="17" t="s">
        <v>197</v>
      </c>
      <c r="BM286" s="229" t="s">
        <v>513</v>
      </c>
    </row>
    <row r="287" s="2" customFormat="1" ht="24.15" customHeight="1">
      <c r="A287" s="38"/>
      <c r="B287" s="39"/>
      <c r="C287" s="218" t="s">
        <v>514</v>
      </c>
      <c r="D287" s="218" t="s">
        <v>135</v>
      </c>
      <c r="E287" s="219" t="s">
        <v>515</v>
      </c>
      <c r="F287" s="220" t="s">
        <v>516</v>
      </c>
      <c r="G287" s="221" t="s">
        <v>414</v>
      </c>
      <c r="H287" s="222">
        <v>30</v>
      </c>
      <c r="I287" s="223"/>
      <c r="J287" s="224">
        <f>ROUND(I287*H287,2)</f>
        <v>0</v>
      </c>
      <c r="K287" s="220" t="s">
        <v>139</v>
      </c>
      <c r="L287" s="44"/>
      <c r="M287" s="225" t="s">
        <v>1</v>
      </c>
      <c r="N287" s="226" t="s">
        <v>41</v>
      </c>
      <c r="O287" s="91"/>
      <c r="P287" s="227">
        <f>O287*H287</f>
        <v>0</v>
      </c>
      <c r="Q287" s="227">
        <v>0.02073</v>
      </c>
      <c r="R287" s="227">
        <f>Q287*H287</f>
        <v>0.62189999999999992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197</v>
      </c>
      <c r="AT287" s="229" t="s">
        <v>135</v>
      </c>
      <c r="AU287" s="229" t="s">
        <v>86</v>
      </c>
      <c r="AY287" s="17" t="s">
        <v>132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84</v>
      </c>
      <c r="BK287" s="230">
        <f>ROUND(I287*H287,2)</f>
        <v>0</v>
      </c>
      <c r="BL287" s="17" t="s">
        <v>197</v>
      </c>
      <c r="BM287" s="229" t="s">
        <v>517</v>
      </c>
    </row>
    <row r="288" s="13" customFormat="1">
      <c r="A288" s="13"/>
      <c r="B288" s="231"/>
      <c r="C288" s="232"/>
      <c r="D288" s="233" t="s">
        <v>183</v>
      </c>
      <c r="E288" s="242" t="s">
        <v>1</v>
      </c>
      <c r="F288" s="234" t="s">
        <v>518</v>
      </c>
      <c r="G288" s="232"/>
      <c r="H288" s="235">
        <v>30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183</v>
      </c>
      <c r="AU288" s="241" t="s">
        <v>86</v>
      </c>
      <c r="AV288" s="13" t="s">
        <v>86</v>
      </c>
      <c r="AW288" s="13" t="s">
        <v>32</v>
      </c>
      <c r="AX288" s="13" t="s">
        <v>84</v>
      </c>
      <c r="AY288" s="241" t="s">
        <v>132</v>
      </c>
    </row>
    <row r="289" s="2" customFormat="1" ht="16.5" customHeight="1">
      <c r="A289" s="38"/>
      <c r="B289" s="39"/>
      <c r="C289" s="218" t="s">
        <v>519</v>
      </c>
      <c r="D289" s="218" t="s">
        <v>135</v>
      </c>
      <c r="E289" s="219" t="s">
        <v>520</v>
      </c>
      <c r="F289" s="220" t="s">
        <v>521</v>
      </c>
      <c r="G289" s="221" t="s">
        <v>414</v>
      </c>
      <c r="H289" s="222">
        <v>30</v>
      </c>
      <c r="I289" s="223"/>
      <c r="J289" s="224">
        <f>ROUND(I289*H289,2)</f>
        <v>0</v>
      </c>
      <c r="K289" s="220" t="s">
        <v>139</v>
      </c>
      <c r="L289" s="44"/>
      <c r="M289" s="225" t="s">
        <v>1</v>
      </c>
      <c r="N289" s="226" t="s">
        <v>41</v>
      </c>
      <c r="O289" s="91"/>
      <c r="P289" s="227">
        <f>O289*H289</f>
        <v>0</v>
      </c>
      <c r="Q289" s="227">
        <v>0</v>
      </c>
      <c r="R289" s="227">
        <f>Q289*H289</f>
        <v>0</v>
      </c>
      <c r="S289" s="227">
        <v>0.00156</v>
      </c>
      <c r="T289" s="228">
        <f>S289*H289</f>
        <v>0.0468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197</v>
      </c>
      <c r="AT289" s="229" t="s">
        <v>135</v>
      </c>
      <c r="AU289" s="229" t="s">
        <v>86</v>
      </c>
      <c r="AY289" s="17" t="s">
        <v>132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84</v>
      </c>
      <c r="BK289" s="230">
        <f>ROUND(I289*H289,2)</f>
        <v>0</v>
      </c>
      <c r="BL289" s="17" t="s">
        <v>197</v>
      </c>
      <c r="BM289" s="229" t="s">
        <v>522</v>
      </c>
    </row>
    <row r="290" s="2" customFormat="1" ht="16.5" customHeight="1">
      <c r="A290" s="38"/>
      <c r="B290" s="39"/>
      <c r="C290" s="218" t="s">
        <v>523</v>
      </c>
      <c r="D290" s="218" t="s">
        <v>135</v>
      </c>
      <c r="E290" s="219" t="s">
        <v>524</v>
      </c>
      <c r="F290" s="220" t="s">
        <v>525</v>
      </c>
      <c r="G290" s="221" t="s">
        <v>414</v>
      </c>
      <c r="H290" s="222">
        <v>23</v>
      </c>
      <c r="I290" s="223"/>
      <c r="J290" s="224">
        <f>ROUND(I290*H290,2)</f>
        <v>0</v>
      </c>
      <c r="K290" s="220" t="s">
        <v>139</v>
      </c>
      <c r="L290" s="44"/>
      <c r="M290" s="225" t="s">
        <v>1</v>
      </c>
      <c r="N290" s="226" t="s">
        <v>41</v>
      </c>
      <c r="O290" s="91"/>
      <c r="P290" s="227">
        <f>O290*H290</f>
        <v>0</v>
      </c>
      <c r="Q290" s="227">
        <v>0.0018400000000000003</v>
      </c>
      <c r="R290" s="227">
        <f>Q290*H290</f>
        <v>0.04232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197</v>
      </c>
      <c r="AT290" s="229" t="s">
        <v>135</v>
      </c>
      <c r="AU290" s="229" t="s">
        <v>86</v>
      </c>
      <c r="AY290" s="17" t="s">
        <v>132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84</v>
      </c>
      <c r="BK290" s="230">
        <f>ROUND(I290*H290,2)</f>
        <v>0</v>
      </c>
      <c r="BL290" s="17" t="s">
        <v>197</v>
      </c>
      <c r="BM290" s="229" t="s">
        <v>526</v>
      </c>
    </row>
    <row r="291" s="2" customFormat="1">
      <c r="A291" s="38"/>
      <c r="B291" s="39"/>
      <c r="C291" s="40"/>
      <c r="D291" s="233" t="s">
        <v>211</v>
      </c>
      <c r="E291" s="40"/>
      <c r="F291" s="253" t="s">
        <v>527</v>
      </c>
      <c r="G291" s="40"/>
      <c r="H291" s="40"/>
      <c r="I291" s="254"/>
      <c r="J291" s="40"/>
      <c r="K291" s="40"/>
      <c r="L291" s="44"/>
      <c r="M291" s="255"/>
      <c r="N291" s="256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211</v>
      </c>
      <c r="AU291" s="17" t="s">
        <v>86</v>
      </c>
    </row>
    <row r="292" s="13" customFormat="1">
      <c r="A292" s="13"/>
      <c r="B292" s="231"/>
      <c r="C292" s="232"/>
      <c r="D292" s="233" t="s">
        <v>183</v>
      </c>
      <c r="E292" s="242" t="s">
        <v>1</v>
      </c>
      <c r="F292" s="234" t="s">
        <v>528</v>
      </c>
      <c r="G292" s="232"/>
      <c r="H292" s="235">
        <v>23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183</v>
      </c>
      <c r="AU292" s="241" t="s">
        <v>86</v>
      </c>
      <c r="AV292" s="13" t="s">
        <v>86</v>
      </c>
      <c r="AW292" s="13" t="s">
        <v>32</v>
      </c>
      <c r="AX292" s="13" t="s">
        <v>84</v>
      </c>
      <c r="AY292" s="241" t="s">
        <v>132</v>
      </c>
    </row>
    <row r="293" s="2" customFormat="1" ht="16.5" customHeight="1">
      <c r="A293" s="38"/>
      <c r="B293" s="39"/>
      <c r="C293" s="218" t="s">
        <v>529</v>
      </c>
      <c r="D293" s="218" t="s">
        <v>135</v>
      </c>
      <c r="E293" s="219" t="s">
        <v>524</v>
      </c>
      <c r="F293" s="220" t="s">
        <v>525</v>
      </c>
      <c r="G293" s="221" t="s">
        <v>414</v>
      </c>
      <c r="H293" s="222">
        <v>7</v>
      </c>
      <c r="I293" s="223"/>
      <c r="J293" s="224">
        <f>ROUND(I293*H293,2)</f>
        <v>0</v>
      </c>
      <c r="K293" s="220" t="s">
        <v>139</v>
      </c>
      <c r="L293" s="44"/>
      <c r="M293" s="225" t="s">
        <v>1</v>
      </c>
      <c r="N293" s="226" t="s">
        <v>41</v>
      </c>
      <c r="O293" s="91"/>
      <c r="P293" s="227">
        <f>O293*H293</f>
        <v>0</v>
      </c>
      <c r="Q293" s="227">
        <v>0.0018400000000000003</v>
      </c>
      <c r="R293" s="227">
        <f>Q293*H293</f>
        <v>0.01288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197</v>
      </c>
      <c r="AT293" s="229" t="s">
        <v>135</v>
      </c>
      <c r="AU293" s="229" t="s">
        <v>86</v>
      </c>
      <c r="AY293" s="17" t="s">
        <v>132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84</v>
      </c>
      <c r="BK293" s="230">
        <f>ROUND(I293*H293,2)</f>
        <v>0</v>
      </c>
      <c r="BL293" s="17" t="s">
        <v>197</v>
      </c>
      <c r="BM293" s="229" t="s">
        <v>530</v>
      </c>
    </row>
    <row r="294" s="2" customFormat="1">
      <c r="A294" s="38"/>
      <c r="B294" s="39"/>
      <c r="C294" s="40"/>
      <c r="D294" s="233" t="s">
        <v>211</v>
      </c>
      <c r="E294" s="40"/>
      <c r="F294" s="253" t="s">
        <v>531</v>
      </c>
      <c r="G294" s="40"/>
      <c r="H294" s="40"/>
      <c r="I294" s="254"/>
      <c r="J294" s="40"/>
      <c r="K294" s="40"/>
      <c r="L294" s="44"/>
      <c r="M294" s="255"/>
      <c r="N294" s="256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211</v>
      </c>
      <c r="AU294" s="17" t="s">
        <v>86</v>
      </c>
    </row>
    <row r="295" s="13" customFormat="1">
      <c r="A295" s="13"/>
      <c r="B295" s="231"/>
      <c r="C295" s="232"/>
      <c r="D295" s="233" t="s">
        <v>183</v>
      </c>
      <c r="E295" s="242" t="s">
        <v>1</v>
      </c>
      <c r="F295" s="234" t="s">
        <v>532</v>
      </c>
      <c r="G295" s="232"/>
      <c r="H295" s="235">
        <v>7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183</v>
      </c>
      <c r="AU295" s="241" t="s">
        <v>86</v>
      </c>
      <c r="AV295" s="13" t="s">
        <v>86</v>
      </c>
      <c r="AW295" s="13" t="s">
        <v>32</v>
      </c>
      <c r="AX295" s="13" t="s">
        <v>84</v>
      </c>
      <c r="AY295" s="241" t="s">
        <v>132</v>
      </c>
    </row>
    <row r="296" s="2" customFormat="1" ht="16.5" customHeight="1">
      <c r="A296" s="38"/>
      <c r="B296" s="39"/>
      <c r="C296" s="218" t="s">
        <v>533</v>
      </c>
      <c r="D296" s="218" t="s">
        <v>135</v>
      </c>
      <c r="E296" s="219" t="s">
        <v>534</v>
      </c>
      <c r="F296" s="220" t="s">
        <v>535</v>
      </c>
      <c r="G296" s="221" t="s">
        <v>138</v>
      </c>
      <c r="H296" s="222">
        <v>10</v>
      </c>
      <c r="I296" s="223"/>
      <c r="J296" s="224">
        <f>ROUND(I296*H296,2)</f>
        <v>0</v>
      </c>
      <c r="K296" s="220" t="s">
        <v>139</v>
      </c>
      <c r="L296" s="44"/>
      <c r="M296" s="225" t="s">
        <v>1</v>
      </c>
      <c r="N296" s="226" t="s">
        <v>41</v>
      </c>
      <c r="O296" s="91"/>
      <c r="P296" s="227">
        <f>O296*H296</f>
        <v>0</v>
      </c>
      <c r="Q296" s="227">
        <v>9E-05</v>
      </c>
      <c r="R296" s="227">
        <f>Q296*H296</f>
        <v>0.0009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197</v>
      </c>
      <c r="AT296" s="229" t="s">
        <v>135</v>
      </c>
      <c r="AU296" s="229" t="s">
        <v>86</v>
      </c>
      <c r="AY296" s="17" t="s">
        <v>132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84</v>
      </c>
      <c r="BK296" s="230">
        <f>ROUND(I296*H296,2)</f>
        <v>0</v>
      </c>
      <c r="BL296" s="17" t="s">
        <v>197</v>
      </c>
      <c r="BM296" s="229" t="s">
        <v>536</v>
      </c>
    </row>
    <row r="297" s="13" customFormat="1">
      <c r="A297" s="13"/>
      <c r="B297" s="231"/>
      <c r="C297" s="232"/>
      <c r="D297" s="233" t="s">
        <v>183</v>
      </c>
      <c r="E297" s="242" t="s">
        <v>1</v>
      </c>
      <c r="F297" s="234" t="s">
        <v>537</v>
      </c>
      <c r="G297" s="232"/>
      <c r="H297" s="235">
        <v>10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183</v>
      </c>
      <c r="AU297" s="241" t="s">
        <v>86</v>
      </c>
      <c r="AV297" s="13" t="s">
        <v>86</v>
      </c>
      <c r="AW297" s="13" t="s">
        <v>32</v>
      </c>
      <c r="AX297" s="13" t="s">
        <v>84</v>
      </c>
      <c r="AY297" s="241" t="s">
        <v>132</v>
      </c>
    </row>
    <row r="298" s="2" customFormat="1" ht="16.5" customHeight="1">
      <c r="A298" s="38"/>
      <c r="B298" s="39"/>
      <c r="C298" s="218" t="s">
        <v>538</v>
      </c>
      <c r="D298" s="218" t="s">
        <v>135</v>
      </c>
      <c r="E298" s="219" t="s">
        <v>539</v>
      </c>
      <c r="F298" s="220" t="s">
        <v>540</v>
      </c>
      <c r="G298" s="221" t="s">
        <v>138</v>
      </c>
      <c r="H298" s="222">
        <v>14</v>
      </c>
      <c r="I298" s="223"/>
      <c r="J298" s="224">
        <f>ROUND(I298*H298,2)</f>
        <v>0</v>
      </c>
      <c r="K298" s="220" t="s">
        <v>139</v>
      </c>
      <c r="L298" s="44"/>
      <c r="M298" s="225" t="s">
        <v>1</v>
      </c>
      <c r="N298" s="226" t="s">
        <v>41</v>
      </c>
      <c r="O298" s="91"/>
      <c r="P298" s="227">
        <f>O298*H298</f>
        <v>0</v>
      </c>
      <c r="Q298" s="227">
        <v>0.00031</v>
      </c>
      <c r="R298" s="227">
        <f>Q298*H298</f>
        <v>0.00434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197</v>
      </c>
      <c r="AT298" s="229" t="s">
        <v>135</v>
      </c>
      <c r="AU298" s="229" t="s">
        <v>86</v>
      </c>
      <c r="AY298" s="17" t="s">
        <v>132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84</v>
      </c>
      <c r="BK298" s="230">
        <f>ROUND(I298*H298,2)</f>
        <v>0</v>
      </c>
      <c r="BL298" s="17" t="s">
        <v>197</v>
      </c>
      <c r="BM298" s="229" t="s">
        <v>541</v>
      </c>
    </row>
    <row r="299" s="2" customFormat="1" ht="24.15" customHeight="1">
      <c r="A299" s="38"/>
      <c r="B299" s="39"/>
      <c r="C299" s="218" t="s">
        <v>542</v>
      </c>
      <c r="D299" s="218" t="s">
        <v>135</v>
      </c>
      <c r="E299" s="219" t="s">
        <v>543</v>
      </c>
      <c r="F299" s="220" t="s">
        <v>544</v>
      </c>
      <c r="G299" s="221" t="s">
        <v>274</v>
      </c>
      <c r="H299" s="268"/>
      <c r="I299" s="223"/>
      <c r="J299" s="224">
        <f>ROUND(I299*H299,2)</f>
        <v>0</v>
      </c>
      <c r="K299" s="220" t="s">
        <v>139</v>
      </c>
      <c r="L299" s="44"/>
      <c r="M299" s="225" t="s">
        <v>1</v>
      </c>
      <c r="N299" s="226" t="s">
        <v>41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197</v>
      </c>
      <c r="AT299" s="229" t="s">
        <v>135</v>
      </c>
      <c r="AU299" s="229" t="s">
        <v>86</v>
      </c>
      <c r="AY299" s="17" t="s">
        <v>132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84</v>
      </c>
      <c r="BK299" s="230">
        <f>ROUND(I299*H299,2)</f>
        <v>0</v>
      </c>
      <c r="BL299" s="17" t="s">
        <v>197</v>
      </c>
      <c r="BM299" s="229" t="s">
        <v>545</v>
      </c>
    </row>
    <row r="300" s="2" customFormat="1" ht="24.15" customHeight="1">
      <c r="A300" s="38"/>
      <c r="B300" s="39"/>
      <c r="C300" s="218" t="s">
        <v>546</v>
      </c>
      <c r="D300" s="218" t="s">
        <v>135</v>
      </c>
      <c r="E300" s="219" t="s">
        <v>547</v>
      </c>
      <c r="F300" s="220" t="s">
        <v>548</v>
      </c>
      <c r="G300" s="221" t="s">
        <v>274</v>
      </c>
      <c r="H300" s="268"/>
      <c r="I300" s="223"/>
      <c r="J300" s="224">
        <f>ROUND(I300*H300,2)</f>
        <v>0</v>
      </c>
      <c r="K300" s="220" t="s">
        <v>139</v>
      </c>
      <c r="L300" s="44"/>
      <c r="M300" s="269" t="s">
        <v>1</v>
      </c>
      <c r="N300" s="270" t="s">
        <v>41</v>
      </c>
      <c r="O300" s="271"/>
      <c r="P300" s="272">
        <f>O300*H300</f>
        <v>0</v>
      </c>
      <c r="Q300" s="272">
        <v>0</v>
      </c>
      <c r="R300" s="272">
        <f>Q300*H300</f>
        <v>0</v>
      </c>
      <c r="S300" s="272">
        <v>0</v>
      </c>
      <c r="T300" s="273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197</v>
      </c>
      <c r="AT300" s="229" t="s">
        <v>135</v>
      </c>
      <c r="AU300" s="229" t="s">
        <v>86</v>
      </c>
      <c r="AY300" s="17" t="s">
        <v>132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84</v>
      </c>
      <c r="BK300" s="230">
        <f>ROUND(I300*H300,2)</f>
        <v>0</v>
      </c>
      <c r="BL300" s="17" t="s">
        <v>197</v>
      </c>
      <c r="BM300" s="229" t="s">
        <v>549</v>
      </c>
    </row>
    <row r="301" s="2" customFormat="1" ht="6.96" customHeight="1">
      <c r="A301" s="38"/>
      <c r="B301" s="66"/>
      <c r="C301" s="67"/>
      <c r="D301" s="67"/>
      <c r="E301" s="67"/>
      <c r="F301" s="67"/>
      <c r="G301" s="67"/>
      <c r="H301" s="67"/>
      <c r="I301" s="67"/>
      <c r="J301" s="67"/>
      <c r="K301" s="67"/>
      <c r="L301" s="44"/>
      <c r="M301" s="38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</row>
  </sheetData>
  <sheetProtection sheet="1" autoFilter="0" formatColumns="0" formatRows="0" objects="1" scenarios="1" spinCount="100000" saltValue="TuIZmwhb31wUhWICRDglvWea2N1CasSU7eACNOAif3ewjo87pnIWMaeZhtxtkjPqygjKQhbQ/7OLqA1b4Tn7Sg==" hashValue="JvII1tu0px4xOrKb7nqP8jKu3dEfqQRo1fl2vd3DYX3I02DxuvMSb4UpItSphlwrywnvtDKn8Tjj6MjN2z9vYw==" algorithmName="SHA-512" password="CC35"/>
  <autoFilter ref="C127:K300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ROZVODŮ VODY A ODPADŮ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550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26. 4. 2023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ROUND((SUM(BE125:BE209)),  2)</f>
        <v>0</v>
      </c>
      <c r="G33" s="38"/>
      <c r="H33" s="38"/>
      <c r="I33" s="155">
        <v>0.21</v>
      </c>
      <c r="J33" s="154">
        <f>ROUND(((SUM(BE125:BE209))*I33),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ROUND((SUM(BF125:BF209)),  2)</f>
        <v>0</v>
      </c>
      <c r="G34" s="38"/>
      <c r="H34" s="38"/>
      <c r="I34" s="155">
        <v>0.15</v>
      </c>
      <c r="J34" s="154">
        <f>ROUND(((SUM(BF125:BF209))*I34),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ROUND((SUM(BG125:BG209)),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ROUND((SUM(BH125:BH209)),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ROUND((SUM(BI125:BI209)),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ROZVODŮ VODY A ODPADŮ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02 - Zdravotechnika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Gymnázium Volgogradská Ostrava </v>
      </c>
      <c r="G89" s="40"/>
      <c r="H89" s="40"/>
      <c r="I89" s="32" t="s">
        <v>22</v>
      </c>
      <c r="J89" s="79" t="str">
        <f>IF(J12="","",J12)</f>
        <v>26. 4. 2023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Gymnázium Volgogradská Ostrava</v>
      </c>
      <c r="G91" s="40"/>
      <c r="H91" s="40"/>
      <c r="I91" s="32" t="s">
        <v>30</v>
      </c>
      <c r="J91" s="36" t="str">
        <f>E21</f>
        <v xml:space="preserve">ATRIS s.r.o.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J129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109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5"/>
      <c r="C101" s="186"/>
      <c r="D101" s="187" t="s">
        <v>110</v>
      </c>
      <c r="E101" s="188"/>
      <c r="F101" s="188"/>
      <c r="G101" s="188"/>
      <c r="H101" s="188"/>
      <c r="I101" s="188"/>
      <c r="J101" s="189">
        <f>J133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111</v>
      </c>
      <c r="E102" s="188"/>
      <c r="F102" s="188"/>
      <c r="G102" s="188"/>
      <c r="H102" s="188"/>
      <c r="I102" s="188"/>
      <c r="J102" s="189">
        <f>J135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112</v>
      </c>
      <c r="E103" s="182"/>
      <c r="F103" s="182"/>
      <c r="G103" s="182"/>
      <c r="H103" s="182"/>
      <c r="I103" s="182"/>
      <c r="J103" s="183">
        <f>J141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113</v>
      </c>
      <c r="E104" s="188"/>
      <c r="F104" s="188"/>
      <c r="G104" s="188"/>
      <c r="H104" s="188"/>
      <c r="I104" s="188"/>
      <c r="J104" s="189">
        <f>J142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115</v>
      </c>
      <c r="E105" s="188"/>
      <c r="F105" s="188"/>
      <c r="G105" s="188"/>
      <c r="H105" s="188"/>
      <c r="I105" s="188"/>
      <c r="J105" s="189">
        <f>J175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VÝMĚNA ROZVODŮ VODY A ODPADŮ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98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 xml:space="preserve">SO 02 - Zdravotechnika 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Gymnázium Volgogradská Ostrava </v>
      </c>
      <c r="G119" s="40"/>
      <c r="H119" s="40"/>
      <c r="I119" s="32" t="s">
        <v>22</v>
      </c>
      <c r="J119" s="79" t="str">
        <f>IF(J12="","",J12)</f>
        <v>26. 4. 2023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Gymnázium Volgogradská Ostrava</v>
      </c>
      <c r="G121" s="40"/>
      <c r="H121" s="40"/>
      <c r="I121" s="32" t="s">
        <v>30</v>
      </c>
      <c r="J121" s="36" t="str">
        <f>E21</f>
        <v xml:space="preserve">ATRIS s.r.o.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Barbora Kyšková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118</v>
      </c>
      <c r="D124" s="194" t="s">
        <v>61</v>
      </c>
      <c r="E124" s="194" t="s">
        <v>57</v>
      </c>
      <c r="F124" s="194" t="s">
        <v>58</v>
      </c>
      <c r="G124" s="194" t="s">
        <v>119</v>
      </c>
      <c r="H124" s="194" t="s">
        <v>120</v>
      </c>
      <c r="I124" s="194" t="s">
        <v>121</v>
      </c>
      <c r="J124" s="194" t="s">
        <v>102</v>
      </c>
      <c r="K124" s="195" t="s">
        <v>122</v>
      </c>
      <c r="L124" s="196"/>
      <c r="M124" s="100" t="s">
        <v>1</v>
      </c>
      <c r="N124" s="101" t="s">
        <v>40</v>
      </c>
      <c r="O124" s="101" t="s">
        <v>123</v>
      </c>
      <c r="P124" s="101" t="s">
        <v>124</v>
      </c>
      <c r="Q124" s="101" t="s">
        <v>125</v>
      </c>
      <c r="R124" s="101" t="s">
        <v>126</v>
      </c>
      <c r="S124" s="101" t="s">
        <v>127</v>
      </c>
      <c r="T124" s="102" t="s">
        <v>128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129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P126+P141</f>
        <v>0</v>
      </c>
      <c r="Q125" s="104"/>
      <c r="R125" s="199">
        <f>R126+R141</f>
        <v>0.65876899999999992</v>
      </c>
      <c r="S125" s="104"/>
      <c r="T125" s="200">
        <f>T126+T141</f>
        <v>2.0664000000000004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104</v>
      </c>
      <c r="BK125" s="201">
        <f>BK126+BK141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130</v>
      </c>
      <c r="F126" s="205" t="s">
        <v>131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P127+P129+P131+P135</f>
        <v>0</v>
      </c>
      <c r="Q126" s="210"/>
      <c r="R126" s="211">
        <f>R127+R129+R131+R135</f>
        <v>0.39123</v>
      </c>
      <c r="S126" s="210"/>
      <c r="T126" s="212">
        <f>T127+T129+T131+T135</f>
        <v>0.41400000000000008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76</v>
      </c>
      <c r="AY126" s="213" t="s">
        <v>132</v>
      </c>
      <c r="BK126" s="215">
        <f>BK127+BK129+BK131+BK135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133</v>
      </c>
      <c r="F127" s="216" t="s">
        <v>134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P128</f>
        <v>0</v>
      </c>
      <c r="Q127" s="210"/>
      <c r="R127" s="211">
        <f>R128</f>
        <v>0.36063</v>
      </c>
      <c r="S127" s="210"/>
      <c r="T127" s="21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84</v>
      </c>
      <c r="AY127" s="213" t="s">
        <v>132</v>
      </c>
      <c r="BK127" s="215">
        <f>BK128</f>
        <v>0</v>
      </c>
    </row>
    <row r="128" s="2" customFormat="1" ht="33" customHeight="1">
      <c r="A128" s="38"/>
      <c r="B128" s="39"/>
      <c r="C128" s="218" t="s">
        <v>84</v>
      </c>
      <c r="D128" s="218" t="s">
        <v>135</v>
      </c>
      <c r="E128" s="219" t="s">
        <v>136</v>
      </c>
      <c r="F128" s="220" t="s">
        <v>137</v>
      </c>
      <c r="G128" s="221" t="s">
        <v>138</v>
      </c>
      <c r="H128" s="222">
        <v>3</v>
      </c>
      <c r="I128" s="223"/>
      <c r="J128" s="224">
        <f>ROUND(I128*H128,2)</f>
        <v>0</v>
      </c>
      <c r="K128" s="220" t="s">
        <v>139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0.12020999999999998</v>
      </c>
      <c r="R128" s="227">
        <f>Q128*H128</f>
        <v>0.36063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140</v>
      </c>
      <c r="AT128" s="229" t="s">
        <v>135</v>
      </c>
      <c r="AU128" s="229" t="s">
        <v>86</v>
      </c>
      <c r="AY128" s="17" t="s">
        <v>132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140</v>
      </c>
      <c r="BM128" s="229" t="s">
        <v>551</v>
      </c>
    </row>
    <row r="129" s="12" customFormat="1" ht="22.8" customHeight="1">
      <c r="A129" s="12"/>
      <c r="B129" s="202"/>
      <c r="C129" s="203"/>
      <c r="D129" s="204" t="s">
        <v>75</v>
      </c>
      <c r="E129" s="216" t="s">
        <v>146</v>
      </c>
      <c r="F129" s="216" t="s">
        <v>147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P130</f>
        <v>0</v>
      </c>
      <c r="Q129" s="210"/>
      <c r="R129" s="211">
        <f>R130</f>
        <v>0.0306</v>
      </c>
      <c r="S129" s="210"/>
      <c r="T129" s="21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84</v>
      </c>
      <c r="AT129" s="214" t="s">
        <v>75</v>
      </c>
      <c r="AU129" s="214" t="s">
        <v>84</v>
      </c>
      <c r="AY129" s="213" t="s">
        <v>132</v>
      </c>
      <c r="BK129" s="215">
        <f>BK130</f>
        <v>0</v>
      </c>
    </row>
    <row r="130" s="2" customFormat="1" ht="24.15" customHeight="1">
      <c r="A130" s="38"/>
      <c r="B130" s="39"/>
      <c r="C130" s="218" t="s">
        <v>86</v>
      </c>
      <c r="D130" s="218" t="s">
        <v>135</v>
      </c>
      <c r="E130" s="219" t="s">
        <v>151</v>
      </c>
      <c r="F130" s="220" t="s">
        <v>152</v>
      </c>
      <c r="G130" s="221" t="s">
        <v>138</v>
      </c>
      <c r="H130" s="222">
        <v>3</v>
      </c>
      <c r="I130" s="223"/>
      <c r="J130" s="224">
        <f>ROUND(I130*H130,2)</f>
        <v>0</v>
      </c>
      <c r="K130" s="220" t="s">
        <v>139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0.010200000000000002</v>
      </c>
      <c r="R130" s="227">
        <f>Q130*H130</f>
        <v>0.0306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140</v>
      </c>
      <c r="AT130" s="229" t="s">
        <v>135</v>
      </c>
      <c r="AU130" s="229" t="s">
        <v>86</v>
      </c>
      <c r="AY130" s="17" t="s">
        <v>132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140</v>
      </c>
      <c r="BM130" s="229" t="s">
        <v>552</v>
      </c>
    </row>
    <row r="131" s="12" customFormat="1" ht="22.8" customHeight="1">
      <c r="A131" s="12"/>
      <c r="B131" s="202"/>
      <c r="C131" s="203"/>
      <c r="D131" s="204" t="s">
        <v>75</v>
      </c>
      <c r="E131" s="216" t="s">
        <v>154</v>
      </c>
      <c r="F131" s="216" t="s">
        <v>155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P132+P133</f>
        <v>0</v>
      </c>
      <c r="Q131" s="210"/>
      <c r="R131" s="211">
        <f>R132+R133</f>
        <v>0</v>
      </c>
      <c r="S131" s="210"/>
      <c r="T131" s="212">
        <f>T132+T133</f>
        <v>0.41400000000000008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84</v>
      </c>
      <c r="AT131" s="214" t="s">
        <v>75</v>
      </c>
      <c r="AU131" s="214" t="s">
        <v>84</v>
      </c>
      <c r="AY131" s="213" t="s">
        <v>132</v>
      </c>
      <c r="BK131" s="215">
        <f>BK132+BK133</f>
        <v>0</v>
      </c>
    </row>
    <row r="132" s="2" customFormat="1" ht="24.15" customHeight="1">
      <c r="A132" s="38"/>
      <c r="B132" s="39"/>
      <c r="C132" s="218" t="s">
        <v>133</v>
      </c>
      <c r="D132" s="218" t="s">
        <v>135</v>
      </c>
      <c r="E132" s="219" t="s">
        <v>157</v>
      </c>
      <c r="F132" s="220" t="s">
        <v>158</v>
      </c>
      <c r="G132" s="221" t="s">
        <v>138</v>
      </c>
      <c r="H132" s="222">
        <v>3</v>
      </c>
      <c r="I132" s="223"/>
      <c r="J132" s="224">
        <f>ROUND(I132*H132,2)</f>
        <v>0</v>
      </c>
      <c r="K132" s="220" t="s">
        <v>139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0.138</v>
      </c>
      <c r="T132" s="228">
        <f>S132*H132</f>
        <v>0.41400000000000008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140</v>
      </c>
      <c r="AT132" s="229" t="s">
        <v>135</v>
      </c>
      <c r="AU132" s="229" t="s">
        <v>86</v>
      </c>
      <c r="AY132" s="17" t="s">
        <v>132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140</v>
      </c>
      <c r="BM132" s="229" t="s">
        <v>553</v>
      </c>
    </row>
    <row r="133" s="12" customFormat="1" ht="20.88" customHeight="1">
      <c r="A133" s="12"/>
      <c r="B133" s="202"/>
      <c r="C133" s="203"/>
      <c r="D133" s="204" t="s">
        <v>75</v>
      </c>
      <c r="E133" s="216" t="s">
        <v>163</v>
      </c>
      <c r="F133" s="216" t="s">
        <v>164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P134</f>
        <v>0</v>
      </c>
      <c r="Q133" s="210"/>
      <c r="R133" s="211">
        <f>R134</f>
        <v>0</v>
      </c>
      <c r="S133" s="210"/>
      <c r="T133" s="212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84</v>
      </c>
      <c r="AT133" s="214" t="s">
        <v>75</v>
      </c>
      <c r="AU133" s="214" t="s">
        <v>86</v>
      </c>
      <c r="AY133" s="213" t="s">
        <v>132</v>
      </c>
      <c r="BK133" s="215">
        <f>BK134</f>
        <v>0</v>
      </c>
    </row>
    <row r="134" s="2" customFormat="1" ht="21.75" customHeight="1">
      <c r="A134" s="38"/>
      <c r="B134" s="39"/>
      <c r="C134" s="218" t="s">
        <v>140</v>
      </c>
      <c r="D134" s="218" t="s">
        <v>135</v>
      </c>
      <c r="E134" s="219" t="s">
        <v>166</v>
      </c>
      <c r="F134" s="220" t="s">
        <v>167</v>
      </c>
      <c r="G134" s="221" t="s">
        <v>168</v>
      </c>
      <c r="H134" s="222">
        <v>0.391</v>
      </c>
      <c r="I134" s="223"/>
      <c r="J134" s="224">
        <f>ROUND(I134*H134,2)</f>
        <v>0</v>
      </c>
      <c r="K134" s="220" t="s">
        <v>139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140</v>
      </c>
      <c r="AT134" s="229" t="s">
        <v>135</v>
      </c>
      <c r="AU134" s="229" t="s">
        <v>133</v>
      </c>
      <c r="AY134" s="17" t="s">
        <v>132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140</v>
      </c>
      <c r="BM134" s="229" t="s">
        <v>554</v>
      </c>
    </row>
    <row r="135" s="12" customFormat="1" ht="22.8" customHeight="1">
      <c r="A135" s="12"/>
      <c r="B135" s="202"/>
      <c r="C135" s="203"/>
      <c r="D135" s="204" t="s">
        <v>75</v>
      </c>
      <c r="E135" s="216" t="s">
        <v>170</v>
      </c>
      <c r="F135" s="216" t="s">
        <v>171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SUM(P136:P140)</f>
        <v>0</v>
      </c>
      <c r="Q135" s="210"/>
      <c r="R135" s="211">
        <f>SUM(R136:R140)</f>
        <v>0</v>
      </c>
      <c r="S135" s="210"/>
      <c r="T135" s="212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84</v>
      </c>
      <c r="AT135" s="214" t="s">
        <v>75</v>
      </c>
      <c r="AU135" s="214" t="s">
        <v>84</v>
      </c>
      <c r="AY135" s="213" t="s">
        <v>132</v>
      </c>
      <c r="BK135" s="215">
        <f>SUM(BK136:BK140)</f>
        <v>0</v>
      </c>
    </row>
    <row r="136" s="2" customFormat="1" ht="33" customHeight="1">
      <c r="A136" s="38"/>
      <c r="B136" s="39"/>
      <c r="C136" s="218" t="s">
        <v>156</v>
      </c>
      <c r="D136" s="218" t="s">
        <v>135</v>
      </c>
      <c r="E136" s="219" t="s">
        <v>173</v>
      </c>
      <c r="F136" s="220" t="s">
        <v>174</v>
      </c>
      <c r="G136" s="221" t="s">
        <v>168</v>
      </c>
      <c r="H136" s="222">
        <v>2.066</v>
      </c>
      <c r="I136" s="223"/>
      <c r="J136" s="224">
        <f>ROUND(I136*H136,2)</f>
        <v>0</v>
      </c>
      <c r="K136" s="220" t="s">
        <v>139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140</v>
      </c>
      <c r="AT136" s="229" t="s">
        <v>135</v>
      </c>
      <c r="AU136" s="229" t="s">
        <v>86</v>
      </c>
      <c r="AY136" s="17" t="s">
        <v>132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140</v>
      </c>
      <c r="BM136" s="229" t="s">
        <v>175</v>
      </c>
    </row>
    <row r="137" s="2" customFormat="1" ht="24.15" customHeight="1">
      <c r="A137" s="38"/>
      <c r="B137" s="39"/>
      <c r="C137" s="218" t="s">
        <v>146</v>
      </c>
      <c r="D137" s="218" t="s">
        <v>135</v>
      </c>
      <c r="E137" s="219" t="s">
        <v>176</v>
      </c>
      <c r="F137" s="220" t="s">
        <v>177</v>
      </c>
      <c r="G137" s="221" t="s">
        <v>168</v>
      </c>
      <c r="H137" s="222">
        <v>2.066</v>
      </c>
      <c r="I137" s="223"/>
      <c r="J137" s="224">
        <f>ROUND(I137*H137,2)</f>
        <v>0</v>
      </c>
      <c r="K137" s="220" t="s">
        <v>139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140</v>
      </c>
      <c r="AT137" s="229" t="s">
        <v>135</v>
      </c>
      <c r="AU137" s="229" t="s">
        <v>86</v>
      </c>
      <c r="AY137" s="17" t="s">
        <v>132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140</v>
      </c>
      <c r="BM137" s="229" t="s">
        <v>178</v>
      </c>
    </row>
    <row r="138" s="2" customFormat="1" ht="24.15" customHeight="1">
      <c r="A138" s="38"/>
      <c r="B138" s="39"/>
      <c r="C138" s="218" t="s">
        <v>165</v>
      </c>
      <c r="D138" s="218" t="s">
        <v>135</v>
      </c>
      <c r="E138" s="219" t="s">
        <v>180</v>
      </c>
      <c r="F138" s="220" t="s">
        <v>181</v>
      </c>
      <c r="G138" s="221" t="s">
        <v>168</v>
      </c>
      <c r="H138" s="222">
        <v>39.254</v>
      </c>
      <c r="I138" s="223"/>
      <c r="J138" s="224">
        <f>ROUND(I138*H138,2)</f>
        <v>0</v>
      </c>
      <c r="K138" s="220" t="s">
        <v>139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140</v>
      </c>
      <c r="AT138" s="229" t="s">
        <v>135</v>
      </c>
      <c r="AU138" s="229" t="s">
        <v>86</v>
      </c>
      <c r="AY138" s="17" t="s">
        <v>132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140</v>
      </c>
      <c r="BM138" s="229" t="s">
        <v>182</v>
      </c>
    </row>
    <row r="139" s="13" customFormat="1">
      <c r="A139" s="13"/>
      <c r="B139" s="231"/>
      <c r="C139" s="232"/>
      <c r="D139" s="233" t="s">
        <v>183</v>
      </c>
      <c r="E139" s="232"/>
      <c r="F139" s="234" t="s">
        <v>555</v>
      </c>
      <c r="G139" s="232"/>
      <c r="H139" s="235">
        <v>39.254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183</v>
      </c>
      <c r="AU139" s="241" t="s">
        <v>86</v>
      </c>
      <c r="AV139" s="13" t="s">
        <v>86</v>
      </c>
      <c r="AW139" s="13" t="s">
        <v>4</v>
      </c>
      <c r="AX139" s="13" t="s">
        <v>84</v>
      </c>
      <c r="AY139" s="241" t="s">
        <v>132</v>
      </c>
    </row>
    <row r="140" s="2" customFormat="1" ht="33" customHeight="1">
      <c r="A140" s="38"/>
      <c r="B140" s="39"/>
      <c r="C140" s="218" t="s">
        <v>172</v>
      </c>
      <c r="D140" s="218" t="s">
        <v>135</v>
      </c>
      <c r="E140" s="219" t="s">
        <v>186</v>
      </c>
      <c r="F140" s="220" t="s">
        <v>187</v>
      </c>
      <c r="G140" s="221" t="s">
        <v>168</v>
      </c>
      <c r="H140" s="222">
        <v>2.066</v>
      </c>
      <c r="I140" s="223"/>
      <c r="J140" s="224">
        <f>ROUND(I140*H140,2)</f>
        <v>0</v>
      </c>
      <c r="K140" s="220" t="s">
        <v>139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140</v>
      </c>
      <c r="AT140" s="229" t="s">
        <v>135</v>
      </c>
      <c r="AU140" s="229" t="s">
        <v>86</v>
      </c>
      <c r="AY140" s="17" t="s">
        <v>132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140</v>
      </c>
      <c r="BM140" s="229" t="s">
        <v>188</v>
      </c>
    </row>
    <row r="141" s="12" customFormat="1" ht="25.92" customHeight="1">
      <c r="A141" s="12"/>
      <c r="B141" s="202"/>
      <c r="C141" s="203"/>
      <c r="D141" s="204" t="s">
        <v>75</v>
      </c>
      <c r="E141" s="205" t="s">
        <v>189</v>
      </c>
      <c r="F141" s="205" t="s">
        <v>190</v>
      </c>
      <c r="G141" s="203"/>
      <c r="H141" s="203"/>
      <c r="I141" s="206"/>
      <c r="J141" s="207">
        <f>BK141</f>
        <v>0</v>
      </c>
      <c r="K141" s="203"/>
      <c r="L141" s="208"/>
      <c r="M141" s="209"/>
      <c r="N141" s="210"/>
      <c r="O141" s="210"/>
      <c r="P141" s="211">
        <f>P142+P175</f>
        <v>0</v>
      </c>
      <c r="Q141" s="210"/>
      <c r="R141" s="211">
        <f>R142+R175</f>
        <v>0.26753899999999996</v>
      </c>
      <c r="S141" s="210"/>
      <c r="T141" s="212">
        <f>T142+T175</f>
        <v>1.6524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86</v>
      </c>
      <c r="AT141" s="214" t="s">
        <v>75</v>
      </c>
      <c r="AU141" s="214" t="s">
        <v>76</v>
      </c>
      <c r="AY141" s="213" t="s">
        <v>132</v>
      </c>
      <c r="BK141" s="215">
        <f>BK142+BK175</f>
        <v>0</v>
      </c>
    </row>
    <row r="142" s="12" customFormat="1" ht="22.8" customHeight="1">
      <c r="A142" s="12"/>
      <c r="B142" s="202"/>
      <c r="C142" s="203"/>
      <c r="D142" s="204" t="s">
        <v>75</v>
      </c>
      <c r="E142" s="216" t="s">
        <v>191</v>
      </c>
      <c r="F142" s="216" t="s">
        <v>192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SUM(P143:P174)</f>
        <v>0</v>
      </c>
      <c r="Q142" s="210"/>
      <c r="R142" s="211">
        <f>SUM(R143:R174)</f>
        <v>0.012889000000000002</v>
      </c>
      <c r="S142" s="210"/>
      <c r="T142" s="212">
        <f>SUM(T143:T174)</f>
        <v>0.969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86</v>
      </c>
      <c r="AT142" s="214" t="s">
        <v>75</v>
      </c>
      <c r="AU142" s="214" t="s">
        <v>84</v>
      </c>
      <c r="AY142" s="213" t="s">
        <v>132</v>
      </c>
      <c r="BK142" s="215">
        <f>SUM(BK143:BK174)</f>
        <v>0</v>
      </c>
    </row>
    <row r="143" s="2" customFormat="1" ht="33" customHeight="1">
      <c r="A143" s="38"/>
      <c r="B143" s="39"/>
      <c r="C143" s="218" t="s">
        <v>154</v>
      </c>
      <c r="D143" s="218" t="s">
        <v>135</v>
      </c>
      <c r="E143" s="219" t="s">
        <v>194</v>
      </c>
      <c r="F143" s="220" t="s">
        <v>195</v>
      </c>
      <c r="G143" s="221" t="s">
        <v>196</v>
      </c>
      <c r="H143" s="222">
        <v>102</v>
      </c>
      <c r="I143" s="223"/>
      <c r="J143" s="224">
        <f>ROUND(I143*H143,2)</f>
        <v>0</v>
      </c>
      <c r="K143" s="220" t="s">
        <v>139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0.0095</v>
      </c>
      <c r="T143" s="228">
        <f>S143*H143</f>
        <v>0.969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197</v>
      </c>
      <c r="AT143" s="229" t="s">
        <v>135</v>
      </c>
      <c r="AU143" s="229" t="s">
        <v>86</v>
      </c>
      <c r="AY143" s="17" t="s">
        <v>132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197</v>
      </c>
      <c r="BM143" s="229" t="s">
        <v>198</v>
      </c>
    </row>
    <row r="144" s="13" customFormat="1">
      <c r="A144" s="13"/>
      <c r="B144" s="231"/>
      <c r="C144" s="232"/>
      <c r="D144" s="233" t="s">
        <v>183</v>
      </c>
      <c r="E144" s="242" t="s">
        <v>1</v>
      </c>
      <c r="F144" s="234" t="s">
        <v>556</v>
      </c>
      <c r="G144" s="232"/>
      <c r="H144" s="235">
        <v>102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183</v>
      </c>
      <c r="AU144" s="241" t="s">
        <v>86</v>
      </c>
      <c r="AV144" s="13" t="s">
        <v>86</v>
      </c>
      <c r="AW144" s="13" t="s">
        <v>32</v>
      </c>
      <c r="AX144" s="13" t="s">
        <v>84</v>
      </c>
      <c r="AY144" s="241" t="s">
        <v>132</v>
      </c>
    </row>
    <row r="145" s="2" customFormat="1" ht="24.15" customHeight="1">
      <c r="A145" s="38"/>
      <c r="B145" s="39"/>
      <c r="C145" s="218" t="s">
        <v>179</v>
      </c>
      <c r="D145" s="218" t="s">
        <v>135</v>
      </c>
      <c r="E145" s="219" t="s">
        <v>201</v>
      </c>
      <c r="F145" s="220" t="s">
        <v>202</v>
      </c>
      <c r="G145" s="221" t="s">
        <v>196</v>
      </c>
      <c r="H145" s="222">
        <v>96</v>
      </c>
      <c r="I145" s="223"/>
      <c r="J145" s="224">
        <f>ROUND(I145*H145,2)</f>
        <v>0</v>
      </c>
      <c r="K145" s="220" t="s">
        <v>139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197</v>
      </c>
      <c r="AT145" s="229" t="s">
        <v>135</v>
      </c>
      <c r="AU145" s="229" t="s">
        <v>86</v>
      </c>
      <c r="AY145" s="17" t="s">
        <v>132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197</v>
      </c>
      <c r="BM145" s="229" t="s">
        <v>203</v>
      </c>
    </row>
    <row r="146" s="13" customFormat="1">
      <c r="A146" s="13"/>
      <c r="B146" s="231"/>
      <c r="C146" s="232"/>
      <c r="D146" s="233" t="s">
        <v>183</v>
      </c>
      <c r="E146" s="242" t="s">
        <v>1</v>
      </c>
      <c r="F146" s="234" t="s">
        <v>557</v>
      </c>
      <c r="G146" s="232"/>
      <c r="H146" s="235">
        <v>96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183</v>
      </c>
      <c r="AU146" s="241" t="s">
        <v>86</v>
      </c>
      <c r="AV146" s="13" t="s">
        <v>86</v>
      </c>
      <c r="AW146" s="13" t="s">
        <v>32</v>
      </c>
      <c r="AX146" s="13" t="s">
        <v>84</v>
      </c>
      <c r="AY146" s="241" t="s">
        <v>132</v>
      </c>
    </row>
    <row r="147" s="2" customFormat="1" ht="24.15" customHeight="1">
      <c r="A147" s="38"/>
      <c r="B147" s="39"/>
      <c r="C147" s="243" t="s">
        <v>185</v>
      </c>
      <c r="D147" s="243" t="s">
        <v>206</v>
      </c>
      <c r="E147" s="244" t="s">
        <v>207</v>
      </c>
      <c r="F147" s="245" t="s">
        <v>208</v>
      </c>
      <c r="G147" s="246" t="s">
        <v>196</v>
      </c>
      <c r="H147" s="247">
        <v>14.7</v>
      </c>
      <c r="I147" s="248"/>
      <c r="J147" s="249">
        <f>ROUND(I147*H147,2)</f>
        <v>0</v>
      </c>
      <c r="K147" s="245" t="s">
        <v>1</v>
      </c>
      <c r="L147" s="250"/>
      <c r="M147" s="251" t="s">
        <v>1</v>
      </c>
      <c r="N147" s="252" t="s">
        <v>41</v>
      </c>
      <c r="O147" s="91"/>
      <c r="P147" s="227">
        <f>O147*H147</f>
        <v>0</v>
      </c>
      <c r="Q147" s="227">
        <v>9E-05</v>
      </c>
      <c r="R147" s="227">
        <f>Q147*H147</f>
        <v>0.001323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209</v>
      </c>
      <c r="AT147" s="229" t="s">
        <v>206</v>
      </c>
      <c r="AU147" s="229" t="s">
        <v>86</v>
      </c>
      <c r="AY147" s="17" t="s">
        <v>132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197</v>
      </c>
      <c r="BM147" s="229" t="s">
        <v>210</v>
      </c>
    </row>
    <row r="148" s="2" customFormat="1">
      <c r="A148" s="38"/>
      <c r="B148" s="39"/>
      <c r="C148" s="40"/>
      <c r="D148" s="233" t="s">
        <v>211</v>
      </c>
      <c r="E148" s="40"/>
      <c r="F148" s="253" t="s">
        <v>212</v>
      </c>
      <c r="G148" s="40"/>
      <c r="H148" s="40"/>
      <c r="I148" s="254"/>
      <c r="J148" s="40"/>
      <c r="K148" s="40"/>
      <c r="L148" s="44"/>
      <c r="M148" s="255"/>
      <c r="N148" s="256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211</v>
      </c>
      <c r="AU148" s="17" t="s">
        <v>86</v>
      </c>
    </row>
    <row r="149" s="13" customFormat="1">
      <c r="A149" s="13"/>
      <c r="B149" s="231"/>
      <c r="C149" s="232"/>
      <c r="D149" s="233" t="s">
        <v>183</v>
      </c>
      <c r="E149" s="242" t="s">
        <v>1</v>
      </c>
      <c r="F149" s="234" t="s">
        <v>558</v>
      </c>
      <c r="G149" s="232"/>
      <c r="H149" s="235">
        <v>2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183</v>
      </c>
      <c r="AU149" s="241" t="s">
        <v>86</v>
      </c>
      <c r="AV149" s="13" t="s">
        <v>86</v>
      </c>
      <c r="AW149" s="13" t="s">
        <v>32</v>
      </c>
      <c r="AX149" s="13" t="s">
        <v>76</v>
      </c>
      <c r="AY149" s="241" t="s">
        <v>132</v>
      </c>
    </row>
    <row r="150" s="13" customFormat="1">
      <c r="A150" s="13"/>
      <c r="B150" s="231"/>
      <c r="C150" s="232"/>
      <c r="D150" s="233" t="s">
        <v>183</v>
      </c>
      <c r="E150" s="242" t="s">
        <v>1</v>
      </c>
      <c r="F150" s="234" t="s">
        <v>559</v>
      </c>
      <c r="G150" s="232"/>
      <c r="H150" s="235">
        <v>12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183</v>
      </c>
      <c r="AU150" s="241" t="s">
        <v>86</v>
      </c>
      <c r="AV150" s="13" t="s">
        <v>86</v>
      </c>
      <c r="AW150" s="13" t="s">
        <v>32</v>
      </c>
      <c r="AX150" s="13" t="s">
        <v>76</v>
      </c>
      <c r="AY150" s="241" t="s">
        <v>132</v>
      </c>
    </row>
    <row r="151" s="14" customFormat="1">
      <c r="A151" s="14"/>
      <c r="B151" s="257"/>
      <c r="C151" s="258"/>
      <c r="D151" s="233" t="s">
        <v>183</v>
      </c>
      <c r="E151" s="259" t="s">
        <v>1</v>
      </c>
      <c r="F151" s="260" t="s">
        <v>216</v>
      </c>
      <c r="G151" s="258"/>
      <c r="H151" s="261">
        <v>14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7" t="s">
        <v>183</v>
      </c>
      <c r="AU151" s="267" t="s">
        <v>86</v>
      </c>
      <c r="AV151" s="14" t="s">
        <v>140</v>
      </c>
      <c r="AW151" s="14" t="s">
        <v>32</v>
      </c>
      <c r="AX151" s="14" t="s">
        <v>84</v>
      </c>
      <c r="AY151" s="267" t="s">
        <v>132</v>
      </c>
    </row>
    <row r="152" s="13" customFormat="1">
      <c r="A152" s="13"/>
      <c r="B152" s="231"/>
      <c r="C152" s="232"/>
      <c r="D152" s="233" t="s">
        <v>183</v>
      </c>
      <c r="E152" s="232"/>
      <c r="F152" s="234" t="s">
        <v>560</v>
      </c>
      <c r="G152" s="232"/>
      <c r="H152" s="235">
        <v>14.7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183</v>
      </c>
      <c r="AU152" s="241" t="s">
        <v>86</v>
      </c>
      <c r="AV152" s="13" t="s">
        <v>86</v>
      </c>
      <c r="AW152" s="13" t="s">
        <v>4</v>
      </c>
      <c r="AX152" s="13" t="s">
        <v>84</v>
      </c>
      <c r="AY152" s="241" t="s">
        <v>132</v>
      </c>
    </row>
    <row r="153" s="2" customFormat="1" ht="24.15" customHeight="1">
      <c r="A153" s="38"/>
      <c r="B153" s="39"/>
      <c r="C153" s="243" t="s">
        <v>193</v>
      </c>
      <c r="D153" s="243" t="s">
        <v>206</v>
      </c>
      <c r="E153" s="244" t="s">
        <v>218</v>
      </c>
      <c r="F153" s="245" t="s">
        <v>219</v>
      </c>
      <c r="G153" s="246" t="s">
        <v>196</v>
      </c>
      <c r="H153" s="247">
        <v>27.3</v>
      </c>
      <c r="I153" s="248"/>
      <c r="J153" s="249">
        <f>ROUND(I153*H153,2)</f>
        <v>0</v>
      </c>
      <c r="K153" s="245" t="s">
        <v>1</v>
      </c>
      <c r="L153" s="250"/>
      <c r="M153" s="251" t="s">
        <v>1</v>
      </c>
      <c r="N153" s="252" t="s">
        <v>41</v>
      </c>
      <c r="O153" s="91"/>
      <c r="P153" s="227">
        <f>O153*H153</f>
        <v>0</v>
      </c>
      <c r="Q153" s="227">
        <v>8E-05</v>
      </c>
      <c r="R153" s="227">
        <f>Q153*H153</f>
        <v>0.002184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209</v>
      </c>
      <c r="AT153" s="229" t="s">
        <v>206</v>
      </c>
      <c r="AU153" s="229" t="s">
        <v>86</v>
      </c>
      <c r="AY153" s="17" t="s">
        <v>132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197</v>
      </c>
      <c r="BM153" s="229" t="s">
        <v>220</v>
      </c>
    </row>
    <row r="154" s="2" customFormat="1">
      <c r="A154" s="38"/>
      <c r="B154" s="39"/>
      <c r="C154" s="40"/>
      <c r="D154" s="233" t="s">
        <v>211</v>
      </c>
      <c r="E154" s="40"/>
      <c r="F154" s="253" t="s">
        <v>221</v>
      </c>
      <c r="G154" s="40"/>
      <c r="H154" s="40"/>
      <c r="I154" s="254"/>
      <c r="J154" s="40"/>
      <c r="K154" s="40"/>
      <c r="L154" s="44"/>
      <c r="M154" s="255"/>
      <c r="N154" s="256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211</v>
      </c>
      <c r="AU154" s="17" t="s">
        <v>86</v>
      </c>
    </row>
    <row r="155" s="13" customFormat="1">
      <c r="A155" s="13"/>
      <c r="B155" s="231"/>
      <c r="C155" s="232"/>
      <c r="D155" s="233" t="s">
        <v>183</v>
      </c>
      <c r="E155" s="242" t="s">
        <v>1</v>
      </c>
      <c r="F155" s="234" t="s">
        <v>561</v>
      </c>
      <c r="G155" s="232"/>
      <c r="H155" s="235">
        <v>26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183</v>
      </c>
      <c r="AU155" s="241" t="s">
        <v>86</v>
      </c>
      <c r="AV155" s="13" t="s">
        <v>86</v>
      </c>
      <c r="AW155" s="13" t="s">
        <v>32</v>
      </c>
      <c r="AX155" s="13" t="s">
        <v>84</v>
      </c>
      <c r="AY155" s="241" t="s">
        <v>132</v>
      </c>
    </row>
    <row r="156" s="13" customFormat="1">
      <c r="A156" s="13"/>
      <c r="B156" s="231"/>
      <c r="C156" s="232"/>
      <c r="D156" s="233" t="s">
        <v>183</v>
      </c>
      <c r="E156" s="232"/>
      <c r="F156" s="234" t="s">
        <v>562</v>
      </c>
      <c r="G156" s="232"/>
      <c r="H156" s="235">
        <v>27.3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183</v>
      </c>
      <c r="AU156" s="241" t="s">
        <v>86</v>
      </c>
      <c r="AV156" s="13" t="s">
        <v>86</v>
      </c>
      <c r="AW156" s="13" t="s">
        <v>4</v>
      </c>
      <c r="AX156" s="13" t="s">
        <v>84</v>
      </c>
      <c r="AY156" s="241" t="s">
        <v>132</v>
      </c>
    </row>
    <row r="157" s="2" customFormat="1" ht="24.15" customHeight="1">
      <c r="A157" s="38"/>
      <c r="B157" s="39"/>
      <c r="C157" s="243" t="s">
        <v>200</v>
      </c>
      <c r="D157" s="243" t="s">
        <v>206</v>
      </c>
      <c r="E157" s="244" t="s">
        <v>225</v>
      </c>
      <c r="F157" s="245" t="s">
        <v>226</v>
      </c>
      <c r="G157" s="246" t="s">
        <v>196</v>
      </c>
      <c r="H157" s="247">
        <v>2.1</v>
      </c>
      <c r="I157" s="248"/>
      <c r="J157" s="249">
        <f>ROUND(I157*H157,2)</f>
        <v>0</v>
      </c>
      <c r="K157" s="245" t="s">
        <v>139</v>
      </c>
      <c r="L157" s="250"/>
      <c r="M157" s="251" t="s">
        <v>1</v>
      </c>
      <c r="N157" s="252" t="s">
        <v>41</v>
      </c>
      <c r="O157" s="91"/>
      <c r="P157" s="227">
        <f>O157*H157</f>
        <v>0</v>
      </c>
      <c r="Q157" s="227">
        <v>0.00012999999999999998</v>
      </c>
      <c r="R157" s="227">
        <f>Q157*H157</f>
        <v>0.00027299999999999996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209</v>
      </c>
      <c r="AT157" s="229" t="s">
        <v>206</v>
      </c>
      <c r="AU157" s="229" t="s">
        <v>86</v>
      </c>
      <c r="AY157" s="17" t="s">
        <v>132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197</v>
      </c>
      <c r="BM157" s="229" t="s">
        <v>227</v>
      </c>
    </row>
    <row r="158" s="2" customFormat="1">
      <c r="A158" s="38"/>
      <c r="B158" s="39"/>
      <c r="C158" s="40"/>
      <c r="D158" s="233" t="s">
        <v>211</v>
      </c>
      <c r="E158" s="40"/>
      <c r="F158" s="253" t="s">
        <v>228</v>
      </c>
      <c r="G158" s="40"/>
      <c r="H158" s="40"/>
      <c r="I158" s="254"/>
      <c r="J158" s="40"/>
      <c r="K158" s="40"/>
      <c r="L158" s="44"/>
      <c r="M158" s="255"/>
      <c r="N158" s="256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211</v>
      </c>
      <c r="AU158" s="17" t="s">
        <v>86</v>
      </c>
    </row>
    <row r="159" s="13" customFormat="1">
      <c r="A159" s="13"/>
      <c r="B159" s="231"/>
      <c r="C159" s="232"/>
      <c r="D159" s="233" t="s">
        <v>183</v>
      </c>
      <c r="E159" s="242" t="s">
        <v>1</v>
      </c>
      <c r="F159" s="234" t="s">
        <v>563</v>
      </c>
      <c r="G159" s="232"/>
      <c r="H159" s="235">
        <v>2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183</v>
      </c>
      <c r="AU159" s="241" t="s">
        <v>86</v>
      </c>
      <c r="AV159" s="13" t="s">
        <v>86</v>
      </c>
      <c r="AW159" s="13" t="s">
        <v>32</v>
      </c>
      <c r="AX159" s="13" t="s">
        <v>84</v>
      </c>
      <c r="AY159" s="241" t="s">
        <v>132</v>
      </c>
    </row>
    <row r="160" s="13" customFormat="1">
      <c r="A160" s="13"/>
      <c r="B160" s="231"/>
      <c r="C160" s="232"/>
      <c r="D160" s="233" t="s">
        <v>183</v>
      </c>
      <c r="E160" s="232"/>
      <c r="F160" s="234" t="s">
        <v>564</v>
      </c>
      <c r="G160" s="232"/>
      <c r="H160" s="235">
        <v>2.1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183</v>
      </c>
      <c r="AU160" s="241" t="s">
        <v>86</v>
      </c>
      <c r="AV160" s="13" t="s">
        <v>86</v>
      </c>
      <c r="AW160" s="13" t="s">
        <v>4</v>
      </c>
      <c r="AX160" s="13" t="s">
        <v>84</v>
      </c>
      <c r="AY160" s="241" t="s">
        <v>132</v>
      </c>
    </row>
    <row r="161" s="2" customFormat="1" ht="24.15" customHeight="1">
      <c r="A161" s="38"/>
      <c r="B161" s="39"/>
      <c r="C161" s="243" t="s">
        <v>205</v>
      </c>
      <c r="D161" s="243" t="s">
        <v>206</v>
      </c>
      <c r="E161" s="244" t="s">
        <v>565</v>
      </c>
      <c r="F161" s="245" t="s">
        <v>566</v>
      </c>
      <c r="G161" s="246" t="s">
        <v>196</v>
      </c>
      <c r="H161" s="247">
        <v>10.5</v>
      </c>
      <c r="I161" s="248"/>
      <c r="J161" s="249">
        <f>ROUND(I161*H161,2)</f>
        <v>0</v>
      </c>
      <c r="K161" s="245" t="s">
        <v>1</v>
      </c>
      <c r="L161" s="250"/>
      <c r="M161" s="251" t="s">
        <v>1</v>
      </c>
      <c r="N161" s="252" t="s">
        <v>41</v>
      </c>
      <c r="O161" s="91"/>
      <c r="P161" s="227">
        <f>O161*H161</f>
        <v>0</v>
      </c>
      <c r="Q161" s="227">
        <v>0.00012999999999999998</v>
      </c>
      <c r="R161" s="227">
        <f>Q161*H161</f>
        <v>0.0013649999999999998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209</v>
      </c>
      <c r="AT161" s="229" t="s">
        <v>206</v>
      </c>
      <c r="AU161" s="229" t="s">
        <v>86</v>
      </c>
      <c r="AY161" s="17" t="s">
        <v>132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197</v>
      </c>
      <c r="BM161" s="229" t="s">
        <v>567</v>
      </c>
    </row>
    <row r="162" s="2" customFormat="1">
      <c r="A162" s="38"/>
      <c r="B162" s="39"/>
      <c r="C162" s="40"/>
      <c r="D162" s="233" t="s">
        <v>211</v>
      </c>
      <c r="E162" s="40"/>
      <c r="F162" s="253" t="s">
        <v>228</v>
      </c>
      <c r="G162" s="40"/>
      <c r="H162" s="40"/>
      <c r="I162" s="254"/>
      <c r="J162" s="40"/>
      <c r="K162" s="40"/>
      <c r="L162" s="44"/>
      <c r="M162" s="255"/>
      <c r="N162" s="256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211</v>
      </c>
      <c r="AU162" s="17" t="s">
        <v>86</v>
      </c>
    </row>
    <row r="163" s="13" customFormat="1">
      <c r="A163" s="13"/>
      <c r="B163" s="231"/>
      <c r="C163" s="232"/>
      <c r="D163" s="233" t="s">
        <v>183</v>
      </c>
      <c r="E163" s="242" t="s">
        <v>1</v>
      </c>
      <c r="F163" s="234" t="s">
        <v>568</v>
      </c>
      <c r="G163" s="232"/>
      <c r="H163" s="235">
        <v>10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183</v>
      </c>
      <c r="AU163" s="241" t="s">
        <v>86</v>
      </c>
      <c r="AV163" s="13" t="s">
        <v>86</v>
      </c>
      <c r="AW163" s="13" t="s">
        <v>32</v>
      </c>
      <c r="AX163" s="13" t="s">
        <v>84</v>
      </c>
      <c r="AY163" s="241" t="s">
        <v>132</v>
      </c>
    </row>
    <row r="164" s="13" customFormat="1">
      <c r="A164" s="13"/>
      <c r="B164" s="231"/>
      <c r="C164" s="232"/>
      <c r="D164" s="233" t="s">
        <v>183</v>
      </c>
      <c r="E164" s="232"/>
      <c r="F164" s="234" t="s">
        <v>569</v>
      </c>
      <c r="G164" s="232"/>
      <c r="H164" s="235">
        <v>10.5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183</v>
      </c>
      <c r="AU164" s="241" t="s">
        <v>86</v>
      </c>
      <c r="AV164" s="13" t="s">
        <v>86</v>
      </c>
      <c r="AW164" s="13" t="s">
        <v>4</v>
      </c>
      <c r="AX164" s="13" t="s">
        <v>84</v>
      </c>
      <c r="AY164" s="241" t="s">
        <v>132</v>
      </c>
    </row>
    <row r="165" s="2" customFormat="1" ht="24.15" customHeight="1">
      <c r="A165" s="38"/>
      <c r="B165" s="39"/>
      <c r="C165" s="243" t="s">
        <v>8</v>
      </c>
      <c r="D165" s="243" t="s">
        <v>206</v>
      </c>
      <c r="E165" s="244" t="s">
        <v>232</v>
      </c>
      <c r="F165" s="245" t="s">
        <v>233</v>
      </c>
      <c r="G165" s="246" t="s">
        <v>196</v>
      </c>
      <c r="H165" s="247">
        <v>24.2</v>
      </c>
      <c r="I165" s="248"/>
      <c r="J165" s="249">
        <f>ROUND(I165*H165,2)</f>
        <v>0</v>
      </c>
      <c r="K165" s="245" t="s">
        <v>139</v>
      </c>
      <c r="L165" s="250"/>
      <c r="M165" s="251" t="s">
        <v>1</v>
      </c>
      <c r="N165" s="252" t="s">
        <v>41</v>
      </c>
      <c r="O165" s="91"/>
      <c r="P165" s="227">
        <f>O165*H165</f>
        <v>0</v>
      </c>
      <c r="Q165" s="227">
        <v>0.00014999999999999997</v>
      </c>
      <c r="R165" s="227">
        <f>Q165*H165</f>
        <v>0.0036299999999999992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209</v>
      </c>
      <c r="AT165" s="229" t="s">
        <v>206</v>
      </c>
      <c r="AU165" s="229" t="s">
        <v>86</v>
      </c>
      <c r="AY165" s="17" t="s">
        <v>132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197</v>
      </c>
      <c r="BM165" s="229" t="s">
        <v>234</v>
      </c>
    </row>
    <row r="166" s="13" customFormat="1">
      <c r="A166" s="13"/>
      <c r="B166" s="231"/>
      <c r="C166" s="232"/>
      <c r="D166" s="233" t="s">
        <v>183</v>
      </c>
      <c r="E166" s="242" t="s">
        <v>1</v>
      </c>
      <c r="F166" s="234" t="s">
        <v>570</v>
      </c>
      <c r="G166" s="232"/>
      <c r="H166" s="235">
        <v>12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183</v>
      </c>
      <c r="AU166" s="241" t="s">
        <v>86</v>
      </c>
      <c r="AV166" s="13" t="s">
        <v>86</v>
      </c>
      <c r="AW166" s="13" t="s">
        <v>32</v>
      </c>
      <c r="AX166" s="13" t="s">
        <v>76</v>
      </c>
      <c r="AY166" s="241" t="s">
        <v>132</v>
      </c>
    </row>
    <row r="167" s="13" customFormat="1">
      <c r="A167" s="13"/>
      <c r="B167" s="231"/>
      <c r="C167" s="232"/>
      <c r="D167" s="233" t="s">
        <v>183</v>
      </c>
      <c r="E167" s="242" t="s">
        <v>1</v>
      </c>
      <c r="F167" s="234" t="s">
        <v>571</v>
      </c>
      <c r="G167" s="232"/>
      <c r="H167" s="235">
        <v>10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183</v>
      </c>
      <c r="AU167" s="241" t="s">
        <v>86</v>
      </c>
      <c r="AV167" s="13" t="s">
        <v>86</v>
      </c>
      <c r="AW167" s="13" t="s">
        <v>32</v>
      </c>
      <c r="AX167" s="13" t="s">
        <v>76</v>
      </c>
      <c r="AY167" s="241" t="s">
        <v>132</v>
      </c>
    </row>
    <row r="168" s="14" customFormat="1">
      <c r="A168" s="14"/>
      <c r="B168" s="257"/>
      <c r="C168" s="258"/>
      <c r="D168" s="233" t="s">
        <v>183</v>
      </c>
      <c r="E168" s="259" t="s">
        <v>1</v>
      </c>
      <c r="F168" s="260" t="s">
        <v>216</v>
      </c>
      <c r="G168" s="258"/>
      <c r="H168" s="261">
        <v>22</v>
      </c>
      <c r="I168" s="262"/>
      <c r="J168" s="258"/>
      <c r="K168" s="258"/>
      <c r="L168" s="263"/>
      <c r="M168" s="264"/>
      <c r="N168" s="265"/>
      <c r="O168" s="265"/>
      <c r="P168" s="265"/>
      <c r="Q168" s="265"/>
      <c r="R168" s="265"/>
      <c r="S168" s="265"/>
      <c r="T168" s="26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7" t="s">
        <v>183</v>
      </c>
      <c r="AU168" s="267" t="s">
        <v>86</v>
      </c>
      <c r="AV168" s="14" t="s">
        <v>140</v>
      </c>
      <c r="AW168" s="14" t="s">
        <v>32</v>
      </c>
      <c r="AX168" s="14" t="s">
        <v>84</v>
      </c>
      <c r="AY168" s="267" t="s">
        <v>132</v>
      </c>
    </row>
    <row r="169" s="13" customFormat="1">
      <c r="A169" s="13"/>
      <c r="B169" s="231"/>
      <c r="C169" s="232"/>
      <c r="D169" s="233" t="s">
        <v>183</v>
      </c>
      <c r="E169" s="232"/>
      <c r="F169" s="234" t="s">
        <v>572</v>
      </c>
      <c r="G169" s="232"/>
      <c r="H169" s="235">
        <v>24.2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183</v>
      </c>
      <c r="AU169" s="241" t="s">
        <v>86</v>
      </c>
      <c r="AV169" s="13" t="s">
        <v>86</v>
      </c>
      <c r="AW169" s="13" t="s">
        <v>4</v>
      </c>
      <c r="AX169" s="13" t="s">
        <v>84</v>
      </c>
      <c r="AY169" s="241" t="s">
        <v>132</v>
      </c>
    </row>
    <row r="170" s="2" customFormat="1" ht="24.15" customHeight="1">
      <c r="A170" s="38"/>
      <c r="B170" s="39"/>
      <c r="C170" s="243" t="s">
        <v>197</v>
      </c>
      <c r="D170" s="243" t="s">
        <v>206</v>
      </c>
      <c r="E170" s="244" t="s">
        <v>239</v>
      </c>
      <c r="F170" s="245" t="s">
        <v>240</v>
      </c>
      <c r="G170" s="246" t="s">
        <v>196</v>
      </c>
      <c r="H170" s="247">
        <v>24.2</v>
      </c>
      <c r="I170" s="248"/>
      <c r="J170" s="249">
        <f>ROUND(I170*H170,2)</f>
        <v>0</v>
      </c>
      <c r="K170" s="245" t="s">
        <v>139</v>
      </c>
      <c r="L170" s="250"/>
      <c r="M170" s="251" t="s">
        <v>1</v>
      </c>
      <c r="N170" s="252" t="s">
        <v>41</v>
      </c>
      <c r="O170" s="91"/>
      <c r="P170" s="227">
        <f>O170*H170</f>
        <v>0</v>
      </c>
      <c r="Q170" s="227">
        <v>0.00017</v>
      </c>
      <c r="R170" s="227">
        <f>Q170*H170</f>
        <v>0.0041140000000000008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209</v>
      </c>
      <c r="AT170" s="229" t="s">
        <v>206</v>
      </c>
      <c r="AU170" s="229" t="s">
        <v>86</v>
      </c>
      <c r="AY170" s="17" t="s">
        <v>132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197</v>
      </c>
      <c r="BM170" s="229" t="s">
        <v>241</v>
      </c>
    </row>
    <row r="171" s="13" customFormat="1">
      <c r="A171" s="13"/>
      <c r="B171" s="231"/>
      <c r="C171" s="232"/>
      <c r="D171" s="233" t="s">
        <v>183</v>
      </c>
      <c r="E171" s="242" t="s">
        <v>1</v>
      </c>
      <c r="F171" s="234" t="s">
        <v>573</v>
      </c>
      <c r="G171" s="232"/>
      <c r="H171" s="235">
        <v>22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183</v>
      </c>
      <c r="AU171" s="241" t="s">
        <v>86</v>
      </c>
      <c r="AV171" s="13" t="s">
        <v>86</v>
      </c>
      <c r="AW171" s="13" t="s">
        <v>32</v>
      </c>
      <c r="AX171" s="13" t="s">
        <v>84</v>
      </c>
      <c r="AY171" s="241" t="s">
        <v>132</v>
      </c>
    </row>
    <row r="172" s="13" customFormat="1">
      <c r="A172" s="13"/>
      <c r="B172" s="231"/>
      <c r="C172" s="232"/>
      <c r="D172" s="233" t="s">
        <v>183</v>
      </c>
      <c r="E172" s="232"/>
      <c r="F172" s="234" t="s">
        <v>572</v>
      </c>
      <c r="G172" s="232"/>
      <c r="H172" s="235">
        <v>24.2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183</v>
      </c>
      <c r="AU172" s="241" t="s">
        <v>86</v>
      </c>
      <c r="AV172" s="13" t="s">
        <v>86</v>
      </c>
      <c r="AW172" s="13" t="s">
        <v>4</v>
      </c>
      <c r="AX172" s="13" t="s">
        <v>84</v>
      </c>
      <c r="AY172" s="241" t="s">
        <v>132</v>
      </c>
    </row>
    <row r="173" s="2" customFormat="1" ht="24.15" customHeight="1">
      <c r="A173" s="38"/>
      <c r="B173" s="39"/>
      <c r="C173" s="218" t="s">
        <v>231</v>
      </c>
      <c r="D173" s="218" t="s">
        <v>135</v>
      </c>
      <c r="E173" s="219" t="s">
        <v>272</v>
      </c>
      <c r="F173" s="220" t="s">
        <v>273</v>
      </c>
      <c r="G173" s="221" t="s">
        <v>274</v>
      </c>
      <c r="H173" s="268"/>
      <c r="I173" s="223"/>
      <c r="J173" s="224">
        <f>ROUND(I173*H173,2)</f>
        <v>0</v>
      </c>
      <c r="K173" s="220" t="s">
        <v>139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197</v>
      </c>
      <c r="AT173" s="229" t="s">
        <v>135</v>
      </c>
      <c r="AU173" s="229" t="s">
        <v>86</v>
      </c>
      <c r="AY173" s="17" t="s">
        <v>132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197</v>
      </c>
      <c r="BM173" s="229" t="s">
        <v>275</v>
      </c>
    </row>
    <row r="174" s="2" customFormat="1" ht="24.15" customHeight="1">
      <c r="A174" s="38"/>
      <c r="B174" s="39"/>
      <c r="C174" s="218" t="s">
        <v>238</v>
      </c>
      <c r="D174" s="218" t="s">
        <v>135</v>
      </c>
      <c r="E174" s="219" t="s">
        <v>277</v>
      </c>
      <c r="F174" s="220" t="s">
        <v>278</v>
      </c>
      <c r="G174" s="221" t="s">
        <v>274</v>
      </c>
      <c r="H174" s="268"/>
      <c r="I174" s="223"/>
      <c r="J174" s="224">
        <f>ROUND(I174*H174,2)</f>
        <v>0</v>
      </c>
      <c r="K174" s="220" t="s">
        <v>139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197</v>
      </c>
      <c r="AT174" s="229" t="s">
        <v>135</v>
      </c>
      <c r="AU174" s="229" t="s">
        <v>86</v>
      </c>
      <c r="AY174" s="17" t="s">
        <v>132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197</v>
      </c>
      <c r="BM174" s="229" t="s">
        <v>279</v>
      </c>
    </row>
    <row r="175" s="12" customFormat="1" ht="22.8" customHeight="1">
      <c r="A175" s="12"/>
      <c r="B175" s="202"/>
      <c r="C175" s="203"/>
      <c r="D175" s="204" t="s">
        <v>75</v>
      </c>
      <c r="E175" s="216" t="s">
        <v>350</v>
      </c>
      <c r="F175" s="216" t="s">
        <v>351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SUM(P176:P209)</f>
        <v>0</v>
      </c>
      <c r="Q175" s="210"/>
      <c r="R175" s="211">
        <f>SUM(R176:R209)</f>
        <v>0.25465</v>
      </c>
      <c r="S175" s="210"/>
      <c r="T175" s="212">
        <f>SUM(T176:T209)</f>
        <v>0.6834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86</v>
      </c>
      <c r="AT175" s="214" t="s">
        <v>75</v>
      </c>
      <c r="AU175" s="214" t="s">
        <v>84</v>
      </c>
      <c r="AY175" s="213" t="s">
        <v>132</v>
      </c>
      <c r="BK175" s="215">
        <f>SUM(BK176:BK209)</f>
        <v>0</v>
      </c>
    </row>
    <row r="176" s="2" customFormat="1" ht="24.15" customHeight="1">
      <c r="A176" s="38"/>
      <c r="B176" s="39"/>
      <c r="C176" s="218" t="s">
        <v>245</v>
      </c>
      <c r="D176" s="218" t="s">
        <v>135</v>
      </c>
      <c r="E176" s="219" t="s">
        <v>353</v>
      </c>
      <c r="F176" s="220" t="s">
        <v>354</v>
      </c>
      <c r="G176" s="221" t="s">
        <v>196</v>
      </c>
      <c r="H176" s="222">
        <v>2</v>
      </c>
      <c r="I176" s="223"/>
      <c r="J176" s="224">
        <f>ROUND(I176*H176,2)</f>
        <v>0</v>
      </c>
      <c r="K176" s="220" t="s">
        <v>139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0.00309</v>
      </c>
      <c r="R176" s="227">
        <f>Q176*H176</f>
        <v>0.00618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197</v>
      </c>
      <c r="AT176" s="229" t="s">
        <v>135</v>
      </c>
      <c r="AU176" s="229" t="s">
        <v>86</v>
      </c>
      <c r="AY176" s="17" t="s">
        <v>132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197</v>
      </c>
      <c r="BM176" s="229" t="s">
        <v>355</v>
      </c>
    </row>
    <row r="177" s="13" customFormat="1">
      <c r="A177" s="13"/>
      <c r="B177" s="231"/>
      <c r="C177" s="232"/>
      <c r="D177" s="233" t="s">
        <v>183</v>
      </c>
      <c r="E177" s="242" t="s">
        <v>1</v>
      </c>
      <c r="F177" s="234" t="s">
        <v>574</v>
      </c>
      <c r="G177" s="232"/>
      <c r="H177" s="235">
        <v>2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183</v>
      </c>
      <c r="AU177" s="241" t="s">
        <v>86</v>
      </c>
      <c r="AV177" s="13" t="s">
        <v>86</v>
      </c>
      <c r="AW177" s="13" t="s">
        <v>32</v>
      </c>
      <c r="AX177" s="13" t="s">
        <v>84</v>
      </c>
      <c r="AY177" s="241" t="s">
        <v>132</v>
      </c>
    </row>
    <row r="178" s="2" customFormat="1" ht="24.15" customHeight="1">
      <c r="A178" s="38"/>
      <c r="B178" s="39"/>
      <c r="C178" s="218" t="s">
        <v>251</v>
      </c>
      <c r="D178" s="218" t="s">
        <v>135</v>
      </c>
      <c r="E178" s="219" t="s">
        <v>358</v>
      </c>
      <c r="F178" s="220" t="s">
        <v>359</v>
      </c>
      <c r="G178" s="221" t="s">
        <v>196</v>
      </c>
      <c r="H178" s="222">
        <v>2</v>
      </c>
      <c r="I178" s="223"/>
      <c r="J178" s="224">
        <f>ROUND(I178*H178,2)</f>
        <v>0</v>
      </c>
      <c r="K178" s="220" t="s">
        <v>139</v>
      </c>
      <c r="L178" s="44"/>
      <c r="M178" s="225" t="s">
        <v>1</v>
      </c>
      <c r="N178" s="226" t="s">
        <v>41</v>
      </c>
      <c r="O178" s="91"/>
      <c r="P178" s="227">
        <f>O178*H178</f>
        <v>0</v>
      </c>
      <c r="Q178" s="227">
        <v>0.00451</v>
      </c>
      <c r="R178" s="227">
        <f>Q178*H178</f>
        <v>0.00902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197</v>
      </c>
      <c r="AT178" s="229" t="s">
        <v>135</v>
      </c>
      <c r="AU178" s="229" t="s">
        <v>86</v>
      </c>
      <c r="AY178" s="17" t="s">
        <v>132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197</v>
      </c>
      <c r="BM178" s="229" t="s">
        <v>360</v>
      </c>
    </row>
    <row r="179" s="13" customFormat="1">
      <c r="A179" s="13"/>
      <c r="B179" s="231"/>
      <c r="C179" s="232"/>
      <c r="D179" s="233" t="s">
        <v>183</v>
      </c>
      <c r="E179" s="242" t="s">
        <v>1</v>
      </c>
      <c r="F179" s="234" t="s">
        <v>575</v>
      </c>
      <c r="G179" s="232"/>
      <c r="H179" s="235">
        <v>2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183</v>
      </c>
      <c r="AU179" s="241" t="s">
        <v>86</v>
      </c>
      <c r="AV179" s="13" t="s">
        <v>86</v>
      </c>
      <c r="AW179" s="13" t="s">
        <v>32</v>
      </c>
      <c r="AX179" s="13" t="s">
        <v>84</v>
      </c>
      <c r="AY179" s="241" t="s">
        <v>132</v>
      </c>
    </row>
    <row r="180" s="2" customFormat="1" ht="24.15" customHeight="1">
      <c r="A180" s="38"/>
      <c r="B180" s="39"/>
      <c r="C180" s="218" t="s">
        <v>7</v>
      </c>
      <c r="D180" s="218" t="s">
        <v>135</v>
      </c>
      <c r="E180" s="219" t="s">
        <v>373</v>
      </c>
      <c r="F180" s="220" t="s">
        <v>374</v>
      </c>
      <c r="G180" s="221" t="s">
        <v>196</v>
      </c>
      <c r="H180" s="222">
        <v>102</v>
      </c>
      <c r="I180" s="223"/>
      <c r="J180" s="224">
        <f>ROUND(I180*H180,2)</f>
        <v>0</v>
      </c>
      <c r="K180" s="220" t="s">
        <v>139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0.0067</v>
      </c>
      <c r="T180" s="228">
        <f>S180*H180</f>
        <v>0.6834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197</v>
      </c>
      <c r="AT180" s="229" t="s">
        <v>135</v>
      </c>
      <c r="AU180" s="229" t="s">
        <v>86</v>
      </c>
      <c r="AY180" s="17" t="s">
        <v>132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197</v>
      </c>
      <c r="BM180" s="229" t="s">
        <v>375</v>
      </c>
    </row>
    <row r="181" s="2" customFormat="1" ht="24.15" customHeight="1">
      <c r="A181" s="38"/>
      <c r="B181" s="39"/>
      <c r="C181" s="218" t="s">
        <v>265</v>
      </c>
      <c r="D181" s="218" t="s">
        <v>135</v>
      </c>
      <c r="E181" s="219" t="s">
        <v>378</v>
      </c>
      <c r="F181" s="220" t="s">
        <v>379</v>
      </c>
      <c r="G181" s="221" t="s">
        <v>196</v>
      </c>
      <c r="H181" s="222">
        <v>26</v>
      </c>
      <c r="I181" s="223"/>
      <c r="J181" s="224">
        <f>ROUND(I181*H181,2)</f>
        <v>0</v>
      </c>
      <c r="K181" s="220" t="s">
        <v>139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0.00084</v>
      </c>
      <c r="R181" s="227">
        <f>Q181*H181</f>
        <v>0.02184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197</v>
      </c>
      <c r="AT181" s="229" t="s">
        <v>135</v>
      </c>
      <c r="AU181" s="229" t="s">
        <v>86</v>
      </c>
      <c r="AY181" s="17" t="s">
        <v>132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84</v>
      </c>
      <c r="BK181" s="230">
        <f>ROUND(I181*H181,2)</f>
        <v>0</v>
      </c>
      <c r="BL181" s="17" t="s">
        <v>197</v>
      </c>
      <c r="BM181" s="229" t="s">
        <v>380</v>
      </c>
    </row>
    <row r="182" s="13" customFormat="1">
      <c r="A182" s="13"/>
      <c r="B182" s="231"/>
      <c r="C182" s="232"/>
      <c r="D182" s="233" t="s">
        <v>183</v>
      </c>
      <c r="E182" s="242" t="s">
        <v>1</v>
      </c>
      <c r="F182" s="234" t="s">
        <v>576</v>
      </c>
      <c r="G182" s="232"/>
      <c r="H182" s="235">
        <v>26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183</v>
      </c>
      <c r="AU182" s="241" t="s">
        <v>86</v>
      </c>
      <c r="AV182" s="13" t="s">
        <v>86</v>
      </c>
      <c r="AW182" s="13" t="s">
        <v>32</v>
      </c>
      <c r="AX182" s="13" t="s">
        <v>84</v>
      </c>
      <c r="AY182" s="241" t="s">
        <v>132</v>
      </c>
    </row>
    <row r="183" s="2" customFormat="1" ht="24.15" customHeight="1">
      <c r="A183" s="38"/>
      <c r="B183" s="39"/>
      <c r="C183" s="218" t="s">
        <v>271</v>
      </c>
      <c r="D183" s="218" t="s">
        <v>135</v>
      </c>
      <c r="E183" s="219" t="s">
        <v>383</v>
      </c>
      <c r="F183" s="220" t="s">
        <v>384</v>
      </c>
      <c r="G183" s="221" t="s">
        <v>196</v>
      </c>
      <c r="H183" s="222">
        <v>12</v>
      </c>
      <c r="I183" s="223"/>
      <c r="J183" s="224">
        <f>ROUND(I183*H183,2)</f>
        <v>0</v>
      </c>
      <c r="K183" s="220" t="s">
        <v>139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0.00116</v>
      </c>
      <c r="R183" s="227">
        <f>Q183*H183</f>
        <v>0.01392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197</v>
      </c>
      <c r="AT183" s="229" t="s">
        <v>135</v>
      </c>
      <c r="AU183" s="229" t="s">
        <v>86</v>
      </c>
      <c r="AY183" s="17" t="s">
        <v>132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197</v>
      </c>
      <c r="BM183" s="229" t="s">
        <v>385</v>
      </c>
    </row>
    <row r="184" s="13" customFormat="1">
      <c r="A184" s="13"/>
      <c r="B184" s="231"/>
      <c r="C184" s="232"/>
      <c r="D184" s="233" t="s">
        <v>183</v>
      </c>
      <c r="E184" s="242" t="s">
        <v>1</v>
      </c>
      <c r="F184" s="234" t="s">
        <v>577</v>
      </c>
      <c r="G184" s="232"/>
      <c r="H184" s="235">
        <v>12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183</v>
      </c>
      <c r="AU184" s="241" t="s">
        <v>86</v>
      </c>
      <c r="AV184" s="13" t="s">
        <v>86</v>
      </c>
      <c r="AW184" s="13" t="s">
        <v>32</v>
      </c>
      <c r="AX184" s="13" t="s">
        <v>84</v>
      </c>
      <c r="AY184" s="241" t="s">
        <v>132</v>
      </c>
    </row>
    <row r="185" s="2" customFormat="1" ht="24.15" customHeight="1">
      <c r="A185" s="38"/>
      <c r="B185" s="39"/>
      <c r="C185" s="218" t="s">
        <v>276</v>
      </c>
      <c r="D185" s="218" t="s">
        <v>135</v>
      </c>
      <c r="E185" s="219" t="s">
        <v>388</v>
      </c>
      <c r="F185" s="220" t="s">
        <v>389</v>
      </c>
      <c r="G185" s="221" t="s">
        <v>196</v>
      </c>
      <c r="H185" s="222">
        <v>10</v>
      </c>
      <c r="I185" s="223"/>
      <c r="J185" s="224">
        <f>ROUND(I185*H185,2)</f>
        <v>0</v>
      </c>
      <c r="K185" s="220" t="s">
        <v>139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0.00144</v>
      </c>
      <c r="R185" s="227">
        <f>Q185*H185</f>
        <v>0.014400000000000002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197</v>
      </c>
      <c r="AT185" s="229" t="s">
        <v>135</v>
      </c>
      <c r="AU185" s="229" t="s">
        <v>86</v>
      </c>
      <c r="AY185" s="17" t="s">
        <v>132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197</v>
      </c>
      <c r="BM185" s="229" t="s">
        <v>390</v>
      </c>
    </row>
    <row r="186" s="13" customFormat="1">
      <c r="A186" s="13"/>
      <c r="B186" s="231"/>
      <c r="C186" s="232"/>
      <c r="D186" s="233" t="s">
        <v>183</v>
      </c>
      <c r="E186" s="242" t="s">
        <v>1</v>
      </c>
      <c r="F186" s="234" t="s">
        <v>578</v>
      </c>
      <c r="G186" s="232"/>
      <c r="H186" s="235">
        <v>10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183</v>
      </c>
      <c r="AU186" s="241" t="s">
        <v>86</v>
      </c>
      <c r="AV186" s="13" t="s">
        <v>86</v>
      </c>
      <c r="AW186" s="13" t="s">
        <v>32</v>
      </c>
      <c r="AX186" s="13" t="s">
        <v>84</v>
      </c>
      <c r="AY186" s="241" t="s">
        <v>132</v>
      </c>
    </row>
    <row r="187" s="2" customFormat="1" ht="24.15" customHeight="1">
      <c r="A187" s="38"/>
      <c r="B187" s="39"/>
      <c r="C187" s="218" t="s">
        <v>282</v>
      </c>
      <c r="D187" s="218" t="s">
        <v>135</v>
      </c>
      <c r="E187" s="219" t="s">
        <v>393</v>
      </c>
      <c r="F187" s="220" t="s">
        <v>394</v>
      </c>
      <c r="G187" s="221" t="s">
        <v>196</v>
      </c>
      <c r="H187" s="222">
        <v>22</v>
      </c>
      <c r="I187" s="223"/>
      <c r="J187" s="224">
        <f>ROUND(I187*H187,2)</f>
        <v>0</v>
      </c>
      <c r="K187" s="220" t="s">
        <v>139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0.00281</v>
      </c>
      <c r="R187" s="227">
        <f>Q187*H187</f>
        <v>0.06182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197</v>
      </c>
      <c r="AT187" s="229" t="s">
        <v>135</v>
      </c>
      <c r="AU187" s="229" t="s">
        <v>86</v>
      </c>
      <c r="AY187" s="17" t="s">
        <v>132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197</v>
      </c>
      <c r="BM187" s="229" t="s">
        <v>395</v>
      </c>
    </row>
    <row r="188" s="13" customFormat="1">
      <c r="A188" s="13"/>
      <c r="B188" s="231"/>
      <c r="C188" s="232"/>
      <c r="D188" s="233" t="s">
        <v>183</v>
      </c>
      <c r="E188" s="242" t="s">
        <v>1</v>
      </c>
      <c r="F188" s="234" t="s">
        <v>579</v>
      </c>
      <c r="G188" s="232"/>
      <c r="H188" s="235">
        <v>22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183</v>
      </c>
      <c r="AU188" s="241" t="s">
        <v>86</v>
      </c>
      <c r="AV188" s="13" t="s">
        <v>86</v>
      </c>
      <c r="AW188" s="13" t="s">
        <v>32</v>
      </c>
      <c r="AX188" s="13" t="s">
        <v>84</v>
      </c>
      <c r="AY188" s="241" t="s">
        <v>132</v>
      </c>
    </row>
    <row r="189" s="2" customFormat="1" ht="24.15" customHeight="1">
      <c r="A189" s="38"/>
      <c r="B189" s="39"/>
      <c r="C189" s="218" t="s">
        <v>287</v>
      </c>
      <c r="D189" s="218" t="s">
        <v>135</v>
      </c>
      <c r="E189" s="219" t="s">
        <v>398</v>
      </c>
      <c r="F189" s="220" t="s">
        <v>399</v>
      </c>
      <c r="G189" s="221" t="s">
        <v>196</v>
      </c>
      <c r="H189" s="222">
        <v>22</v>
      </c>
      <c r="I189" s="223"/>
      <c r="J189" s="224">
        <f>ROUND(I189*H189,2)</f>
        <v>0</v>
      </c>
      <c r="K189" s="220" t="s">
        <v>139</v>
      </c>
      <c r="L189" s="44"/>
      <c r="M189" s="225" t="s">
        <v>1</v>
      </c>
      <c r="N189" s="226" t="s">
        <v>41</v>
      </c>
      <c r="O189" s="91"/>
      <c r="P189" s="227">
        <f>O189*H189</f>
        <v>0</v>
      </c>
      <c r="Q189" s="227">
        <v>0.00362</v>
      </c>
      <c r="R189" s="227">
        <f>Q189*H189</f>
        <v>0.07964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197</v>
      </c>
      <c r="AT189" s="229" t="s">
        <v>135</v>
      </c>
      <c r="AU189" s="229" t="s">
        <v>86</v>
      </c>
      <c r="AY189" s="17" t="s">
        <v>132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84</v>
      </c>
      <c r="BK189" s="230">
        <f>ROUND(I189*H189,2)</f>
        <v>0</v>
      </c>
      <c r="BL189" s="17" t="s">
        <v>197</v>
      </c>
      <c r="BM189" s="229" t="s">
        <v>400</v>
      </c>
    </row>
    <row r="190" s="13" customFormat="1">
      <c r="A190" s="13"/>
      <c r="B190" s="231"/>
      <c r="C190" s="232"/>
      <c r="D190" s="233" t="s">
        <v>183</v>
      </c>
      <c r="E190" s="242" t="s">
        <v>1</v>
      </c>
      <c r="F190" s="234" t="s">
        <v>579</v>
      </c>
      <c r="G190" s="232"/>
      <c r="H190" s="235">
        <v>22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183</v>
      </c>
      <c r="AU190" s="241" t="s">
        <v>86</v>
      </c>
      <c r="AV190" s="13" t="s">
        <v>86</v>
      </c>
      <c r="AW190" s="13" t="s">
        <v>32</v>
      </c>
      <c r="AX190" s="13" t="s">
        <v>84</v>
      </c>
      <c r="AY190" s="241" t="s">
        <v>132</v>
      </c>
    </row>
    <row r="191" s="2" customFormat="1" ht="24.15" customHeight="1">
      <c r="A191" s="38"/>
      <c r="B191" s="39"/>
      <c r="C191" s="218" t="s">
        <v>292</v>
      </c>
      <c r="D191" s="218" t="s">
        <v>135</v>
      </c>
      <c r="E191" s="219" t="s">
        <v>408</v>
      </c>
      <c r="F191" s="220" t="s">
        <v>409</v>
      </c>
      <c r="G191" s="221" t="s">
        <v>138</v>
      </c>
      <c r="H191" s="222">
        <v>1</v>
      </c>
      <c r="I191" s="223"/>
      <c r="J191" s="224">
        <f>ROUND(I191*H191,2)</f>
        <v>0</v>
      </c>
      <c r="K191" s="220" t="s">
        <v>139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197</v>
      </c>
      <c r="AT191" s="229" t="s">
        <v>135</v>
      </c>
      <c r="AU191" s="229" t="s">
        <v>86</v>
      </c>
      <c r="AY191" s="17" t="s">
        <v>132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197</v>
      </c>
      <c r="BM191" s="229" t="s">
        <v>410</v>
      </c>
    </row>
    <row r="192" s="2" customFormat="1" ht="16.5" customHeight="1">
      <c r="A192" s="38"/>
      <c r="B192" s="39"/>
      <c r="C192" s="218" t="s">
        <v>297</v>
      </c>
      <c r="D192" s="218" t="s">
        <v>135</v>
      </c>
      <c r="E192" s="219" t="s">
        <v>412</v>
      </c>
      <c r="F192" s="220" t="s">
        <v>413</v>
      </c>
      <c r="G192" s="221" t="s">
        <v>414</v>
      </c>
      <c r="H192" s="222">
        <v>5</v>
      </c>
      <c r="I192" s="223"/>
      <c r="J192" s="224">
        <f>ROUND(I192*H192,2)</f>
        <v>0</v>
      </c>
      <c r="K192" s="220" t="s">
        <v>139</v>
      </c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0.00011</v>
      </c>
      <c r="R192" s="227">
        <f>Q192*H192</f>
        <v>0.00055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197</v>
      </c>
      <c r="AT192" s="229" t="s">
        <v>135</v>
      </c>
      <c r="AU192" s="229" t="s">
        <v>86</v>
      </c>
      <c r="AY192" s="17" t="s">
        <v>132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197</v>
      </c>
      <c r="BM192" s="229" t="s">
        <v>415</v>
      </c>
    </row>
    <row r="193" s="2" customFormat="1" ht="16.5" customHeight="1">
      <c r="A193" s="38"/>
      <c r="B193" s="39"/>
      <c r="C193" s="218" t="s">
        <v>301</v>
      </c>
      <c r="D193" s="218" t="s">
        <v>135</v>
      </c>
      <c r="E193" s="219" t="s">
        <v>417</v>
      </c>
      <c r="F193" s="220" t="s">
        <v>418</v>
      </c>
      <c r="G193" s="221" t="s">
        <v>138</v>
      </c>
      <c r="H193" s="222">
        <v>4</v>
      </c>
      <c r="I193" s="223"/>
      <c r="J193" s="224">
        <f>ROUND(I193*H193,2)</f>
        <v>0</v>
      </c>
      <c r="K193" s="220" t="s">
        <v>139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0.00075</v>
      </c>
      <c r="R193" s="227">
        <f>Q193*H193</f>
        <v>0.003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197</v>
      </c>
      <c r="AT193" s="229" t="s">
        <v>135</v>
      </c>
      <c r="AU193" s="229" t="s">
        <v>86</v>
      </c>
      <c r="AY193" s="17" t="s">
        <v>132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197</v>
      </c>
      <c r="BM193" s="229" t="s">
        <v>419</v>
      </c>
    </row>
    <row r="194" s="13" customFormat="1">
      <c r="A194" s="13"/>
      <c r="B194" s="231"/>
      <c r="C194" s="232"/>
      <c r="D194" s="233" t="s">
        <v>183</v>
      </c>
      <c r="E194" s="242" t="s">
        <v>1</v>
      </c>
      <c r="F194" s="234" t="s">
        <v>580</v>
      </c>
      <c r="G194" s="232"/>
      <c r="H194" s="235">
        <v>4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183</v>
      </c>
      <c r="AU194" s="241" t="s">
        <v>86</v>
      </c>
      <c r="AV194" s="13" t="s">
        <v>86</v>
      </c>
      <c r="AW194" s="13" t="s">
        <v>32</v>
      </c>
      <c r="AX194" s="13" t="s">
        <v>84</v>
      </c>
      <c r="AY194" s="241" t="s">
        <v>132</v>
      </c>
    </row>
    <row r="195" s="2" customFormat="1" ht="16.5" customHeight="1">
      <c r="A195" s="38"/>
      <c r="B195" s="39"/>
      <c r="C195" s="218" t="s">
        <v>305</v>
      </c>
      <c r="D195" s="218" t="s">
        <v>135</v>
      </c>
      <c r="E195" s="219" t="s">
        <v>428</v>
      </c>
      <c r="F195" s="220" t="s">
        <v>429</v>
      </c>
      <c r="G195" s="221" t="s">
        <v>138</v>
      </c>
      <c r="H195" s="222">
        <v>4</v>
      </c>
      <c r="I195" s="223"/>
      <c r="J195" s="224">
        <f>ROUND(I195*H195,2)</f>
        <v>0</v>
      </c>
      <c r="K195" s="220" t="s">
        <v>139</v>
      </c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0.0012299999999999998</v>
      </c>
      <c r="R195" s="227">
        <f>Q195*H195</f>
        <v>0.00492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197</v>
      </c>
      <c r="AT195" s="229" t="s">
        <v>135</v>
      </c>
      <c r="AU195" s="229" t="s">
        <v>86</v>
      </c>
      <c r="AY195" s="17" t="s">
        <v>132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197</v>
      </c>
      <c r="BM195" s="229" t="s">
        <v>430</v>
      </c>
    </row>
    <row r="196" s="2" customFormat="1">
      <c r="A196" s="38"/>
      <c r="B196" s="39"/>
      <c r="C196" s="40"/>
      <c r="D196" s="233" t="s">
        <v>211</v>
      </c>
      <c r="E196" s="40"/>
      <c r="F196" s="253" t="s">
        <v>425</v>
      </c>
      <c r="G196" s="40"/>
      <c r="H196" s="40"/>
      <c r="I196" s="254"/>
      <c r="J196" s="40"/>
      <c r="K196" s="40"/>
      <c r="L196" s="44"/>
      <c r="M196" s="255"/>
      <c r="N196" s="256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211</v>
      </c>
      <c r="AU196" s="17" t="s">
        <v>86</v>
      </c>
    </row>
    <row r="197" s="13" customFormat="1">
      <c r="A197" s="13"/>
      <c r="B197" s="231"/>
      <c r="C197" s="232"/>
      <c r="D197" s="233" t="s">
        <v>183</v>
      </c>
      <c r="E197" s="242" t="s">
        <v>1</v>
      </c>
      <c r="F197" s="234" t="s">
        <v>580</v>
      </c>
      <c r="G197" s="232"/>
      <c r="H197" s="235">
        <v>4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183</v>
      </c>
      <c r="AU197" s="241" t="s">
        <v>86</v>
      </c>
      <c r="AV197" s="13" t="s">
        <v>86</v>
      </c>
      <c r="AW197" s="13" t="s">
        <v>32</v>
      </c>
      <c r="AX197" s="13" t="s">
        <v>84</v>
      </c>
      <c r="AY197" s="241" t="s">
        <v>132</v>
      </c>
    </row>
    <row r="198" s="2" customFormat="1" ht="24.15" customHeight="1">
      <c r="A198" s="38"/>
      <c r="B198" s="39"/>
      <c r="C198" s="218" t="s">
        <v>309</v>
      </c>
      <c r="D198" s="218" t="s">
        <v>135</v>
      </c>
      <c r="E198" s="219" t="s">
        <v>442</v>
      </c>
      <c r="F198" s="220" t="s">
        <v>443</v>
      </c>
      <c r="G198" s="221" t="s">
        <v>196</v>
      </c>
      <c r="H198" s="222">
        <v>96</v>
      </c>
      <c r="I198" s="223"/>
      <c r="J198" s="224">
        <f>ROUND(I198*H198,2)</f>
        <v>0</v>
      </c>
      <c r="K198" s="220" t="s">
        <v>139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0.0004</v>
      </c>
      <c r="R198" s="227">
        <f>Q198*H198</f>
        <v>0.0384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197</v>
      </c>
      <c r="AT198" s="229" t="s">
        <v>135</v>
      </c>
      <c r="AU198" s="229" t="s">
        <v>86</v>
      </c>
      <c r="AY198" s="17" t="s">
        <v>132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197</v>
      </c>
      <c r="BM198" s="229" t="s">
        <v>444</v>
      </c>
    </row>
    <row r="199" s="2" customFormat="1" ht="21.75" customHeight="1">
      <c r="A199" s="38"/>
      <c r="B199" s="39"/>
      <c r="C199" s="218" t="s">
        <v>209</v>
      </c>
      <c r="D199" s="218" t="s">
        <v>135</v>
      </c>
      <c r="E199" s="219" t="s">
        <v>446</v>
      </c>
      <c r="F199" s="220" t="s">
        <v>447</v>
      </c>
      <c r="G199" s="221" t="s">
        <v>196</v>
      </c>
      <c r="H199" s="222">
        <v>96</v>
      </c>
      <c r="I199" s="223"/>
      <c r="J199" s="224">
        <f>ROUND(I199*H199,2)</f>
        <v>0</v>
      </c>
      <c r="K199" s="220" t="s">
        <v>139</v>
      </c>
      <c r="L199" s="44"/>
      <c r="M199" s="225" t="s">
        <v>1</v>
      </c>
      <c r="N199" s="226" t="s">
        <v>41</v>
      </c>
      <c r="O199" s="91"/>
      <c r="P199" s="227">
        <f>O199*H199</f>
        <v>0</v>
      </c>
      <c r="Q199" s="227">
        <v>1E-05</v>
      </c>
      <c r="R199" s="227">
        <f>Q199*H199</f>
        <v>0.00096000000000000016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197</v>
      </c>
      <c r="AT199" s="229" t="s">
        <v>135</v>
      </c>
      <c r="AU199" s="229" t="s">
        <v>86</v>
      </c>
      <c r="AY199" s="17" t="s">
        <v>132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84</v>
      </c>
      <c r="BK199" s="230">
        <f>ROUND(I199*H199,2)</f>
        <v>0</v>
      </c>
      <c r="BL199" s="17" t="s">
        <v>197</v>
      </c>
      <c r="BM199" s="229" t="s">
        <v>448</v>
      </c>
    </row>
    <row r="200" s="2" customFormat="1" ht="24.15" customHeight="1">
      <c r="A200" s="38"/>
      <c r="B200" s="39"/>
      <c r="C200" s="218" t="s">
        <v>317</v>
      </c>
      <c r="D200" s="218" t="s">
        <v>135</v>
      </c>
      <c r="E200" s="219" t="s">
        <v>450</v>
      </c>
      <c r="F200" s="220" t="s">
        <v>451</v>
      </c>
      <c r="G200" s="221" t="s">
        <v>274</v>
      </c>
      <c r="H200" s="268"/>
      <c r="I200" s="223"/>
      <c r="J200" s="224">
        <f>ROUND(I200*H200,2)</f>
        <v>0</v>
      </c>
      <c r="K200" s="220" t="s">
        <v>139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197</v>
      </c>
      <c r="AT200" s="229" t="s">
        <v>135</v>
      </c>
      <c r="AU200" s="229" t="s">
        <v>86</v>
      </c>
      <c r="AY200" s="17" t="s">
        <v>132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197</v>
      </c>
      <c r="BM200" s="229" t="s">
        <v>452</v>
      </c>
    </row>
    <row r="201" s="2" customFormat="1" ht="24.15" customHeight="1">
      <c r="A201" s="38"/>
      <c r="B201" s="39"/>
      <c r="C201" s="218" t="s">
        <v>322</v>
      </c>
      <c r="D201" s="218" t="s">
        <v>135</v>
      </c>
      <c r="E201" s="219" t="s">
        <v>454</v>
      </c>
      <c r="F201" s="220" t="s">
        <v>455</v>
      </c>
      <c r="G201" s="221" t="s">
        <v>274</v>
      </c>
      <c r="H201" s="268"/>
      <c r="I201" s="223"/>
      <c r="J201" s="224">
        <f>ROUND(I201*H201,2)</f>
        <v>0</v>
      </c>
      <c r="K201" s="220" t="s">
        <v>139</v>
      </c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197</v>
      </c>
      <c r="AT201" s="229" t="s">
        <v>135</v>
      </c>
      <c r="AU201" s="229" t="s">
        <v>86</v>
      </c>
      <c r="AY201" s="17" t="s">
        <v>132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197</v>
      </c>
      <c r="BM201" s="229" t="s">
        <v>456</v>
      </c>
    </row>
    <row r="202" s="2" customFormat="1" ht="16.5" customHeight="1">
      <c r="A202" s="38"/>
      <c r="B202" s="39"/>
      <c r="C202" s="218" t="s">
        <v>327</v>
      </c>
      <c r="D202" s="218" t="s">
        <v>135</v>
      </c>
      <c r="E202" s="219" t="s">
        <v>466</v>
      </c>
      <c r="F202" s="220" t="s">
        <v>467</v>
      </c>
      <c r="G202" s="221" t="s">
        <v>138</v>
      </c>
      <c r="H202" s="222">
        <v>1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41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197</v>
      </c>
      <c r="AT202" s="229" t="s">
        <v>135</v>
      </c>
      <c r="AU202" s="229" t="s">
        <v>86</v>
      </c>
      <c r="AY202" s="17" t="s">
        <v>132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84</v>
      </c>
      <c r="BK202" s="230">
        <f>ROUND(I202*H202,2)</f>
        <v>0</v>
      </c>
      <c r="BL202" s="17" t="s">
        <v>197</v>
      </c>
      <c r="BM202" s="229" t="s">
        <v>468</v>
      </c>
    </row>
    <row r="203" s="13" customFormat="1">
      <c r="A203" s="13"/>
      <c r="B203" s="231"/>
      <c r="C203" s="232"/>
      <c r="D203" s="233" t="s">
        <v>183</v>
      </c>
      <c r="E203" s="242" t="s">
        <v>1</v>
      </c>
      <c r="F203" s="234" t="s">
        <v>581</v>
      </c>
      <c r="G203" s="232"/>
      <c r="H203" s="235">
        <v>1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183</v>
      </c>
      <c r="AU203" s="241" t="s">
        <v>86</v>
      </c>
      <c r="AV203" s="13" t="s">
        <v>86</v>
      </c>
      <c r="AW203" s="13" t="s">
        <v>32</v>
      </c>
      <c r="AX203" s="13" t="s">
        <v>84</v>
      </c>
      <c r="AY203" s="241" t="s">
        <v>132</v>
      </c>
    </row>
    <row r="204" s="2" customFormat="1" ht="16.5" customHeight="1">
      <c r="A204" s="38"/>
      <c r="B204" s="39"/>
      <c r="C204" s="218" t="s">
        <v>331</v>
      </c>
      <c r="D204" s="218" t="s">
        <v>135</v>
      </c>
      <c r="E204" s="219" t="s">
        <v>475</v>
      </c>
      <c r="F204" s="220" t="s">
        <v>476</v>
      </c>
      <c r="G204" s="221" t="s">
        <v>138</v>
      </c>
      <c r="H204" s="222">
        <v>1</v>
      </c>
      <c r="I204" s="223"/>
      <c r="J204" s="224">
        <f>ROUND(I204*H204,2)</f>
        <v>0</v>
      </c>
      <c r="K204" s="220" t="s">
        <v>1</v>
      </c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197</v>
      </c>
      <c r="AT204" s="229" t="s">
        <v>135</v>
      </c>
      <c r="AU204" s="229" t="s">
        <v>86</v>
      </c>
      <c r="AY204" s="17" t="s">
        <v>132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197</v>
      </c>
      <c r="BM204" s="229" t="s">
        <v>477</v>
      </c>
    </row>
    <row r="205" s="2" customFormat="1" ht="21.75" customHeight="1">
      <c r="A205" s="38"/>
      <c r="B205" s="39"/>
      <c r="C205" s="218" t="s">
        <v>335</v>
      </c>
      <c r="D205" s="218" t="s">
        <v>135</v>
      </c>
      <c r="E205" s="219" t="s">
        <v>484</v>
      </c>
      <c r="F205" s="220" t="s">
        <v>485</v>
      </c>
      <c r="G205" s="221" t="s">
        <v>414</v>
      </c>
      <c r="H205" s="222">
        <v>8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41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197</v>
      </c>
      <c r="AT205" s="229" t="s">
        <v>135</v>
      </c>
      <c r="AU205" s="229" t="s">
        <v>86</v>
      </c>
      <c r="AY205" s="17" t="s">
        <v>132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84</v>
      </c>
      <c r="BK205" s="230">
        <f>ROUND(I205*H205,2)</f>
        <v>0</v>
      </c>
      <c r="BL205" s="17" t="s">
        <v>197</v>
      </c>
      <c r="BM205" s="229" t="s">
        <v>486</v>
      </c>
    </row>
    <row r="206" s="2" customFormat="1" ht="16.5" customHeight="1">
      <c r="A206" s="38"/>
      <c r="B206" s="39"/>
      <c r="C206" s="218" t="s">
        <v>340</v>
      </c>
      <c r="D206" s="218" t="s">
        <v>135</v>
      </c>
      <c r="E206" s="219" t="s">
        <v>498</v>
      </c>
      <c r="F206" s="220" t="s">
        <v>499</v>
      </c>
      <c r="G206" s="221" t="s">
        <v>138</v>
      </c>
      <c r="H206" s="222">
        <v>2</v>
      </c>
      <c r="I206" s="223"/>
      <c r="J206" s="224">
        <f>ROUND(I206*H206,2)</f>
        <v>0</v>
      </c>
      <c r="K206" s="220" t="s">
        <v>1</v>
      </c>
      <c r="L206" s="44"/>
      <c r="M206" s="225" t="s">
        <v>1</v>
      </c>
      <c r="N206" s="226" t="s">
        <v>41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197</v>
      </c>
      <c r="AT206" s="229" t="s">
        <v>135</v>
      </c>
      <c r="AU206" s="229" t="s">
        <v>86</v>
      </c>
      <c r="AY206" s="17" t="s">
        <v>132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84</v>
      </c>
      <c r="BK206" s="230">
        <f>ROUND(I206*H206,2)</f>
        <v>0</v>
      </c>
      <c r="BL206" s="17" t="s">
        <v>197</v>
      </c>
      <c r="BM206" s="229" t="s">
        <v>500</v>
      </c>
    </row>
    <row r="207" s="13" customFormat="1">
      <c r="A207" s="13"/>
      <c r="B207" s="231"/>
      <c r="C207" s="232"/>
      <c r="D207" s="233" t="s">
        <v>183</v>
      </c>
      <c r="E207" s="242" t="s">
        <v>1</v>
      </c>
      <c r="F207" s="234" t="s">
        <v>582</v>
      </c>
      <c r="G207" s="232"/>
      <c r="H207" s="235">
        <v>2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183</v>
      </c>
      <c r="AU207" s="241" t="s">
        <v>86</v>
      </c>
      <c r="AV207" s="13" t="s">
        <v>86</v>
      </c>
      <c r="AW207" s="13" t="s">
        <v>32</v>
      </c>
      <c r="AX207" s="13" t="s">
        <v>84</v>
      </c>
      <c r="AY207" s="241" t="s">
        <v>132</v>
      </c>
    </row>
    <row r="208" s="2" customFormat="1" ht="24.15" customHeight="1">
      <c r="A208" s="38"/>
      <c r="B208" s="39"/>
      <c r="C208" s="218" t="s">
        <v>345</v>
      </c>
      <c r="D208" s="218" t="s">
        <v>135</v>
      </c>
      <c r="E208" s="219" t="s">
        <v>583</v>
      </c>
      <c r="F208" s="220" t="s">
        <v>584</v>
      </c>
      <c r="G208" s="221" t="s">
        <v>414</v>
      </c>
      <c r="H208" s="222">
        <v>4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41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197</v>
      </c>
      <c r="AT208" s="229" t="s">
        <v>135</v>
      </c>
      <c r="AU208" s="229" t="s">
        <v>86</v>
      </c>
      <c r="AY208" s="17" t="s">
        <v>132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84</v>
      </c>
      <c r="BK208" s="230">
        <f>ROUND(I208*H208,2)</f>
        <v>0</v>
      </c>
      <c r="BL208" s="17" t="s">
        <v>197</v>
      </c>
      <c r="BM208" s="229" t="s">
        <v>585</v>
      </c>
    </row>
    <row r="209" s="2" customFormat="1" ht="37.8" customHeight="1">
      <c r="A209" s="38"/>
      <c r="B209" s="39"/>
      <c r="C209" s="218" t="s">
        <v>352</v>
      </c>
      <c r="D209" s="218" t="s">
        <v>135</v>
      </c>
      <c r="E209" s="219" t="s">
        <v>586</v>
      </c>
      <c r="F209" s="220" t="s">
        <v>587</v>
      </c>
      <c r="G209" s="221" t="s">
        <v>414</v>
      </c>
      <c r="H209" s="222">
        <v>1</v>
      </c>
      <c r="I209" s="223"/>
      <c r="J209" s="224">
        <f>ROUND(I209*H209,2)</f>
        <v>0</v>
      </c>
      <c r="K209" s="220" t="s">
        <v>1</v>
      </c>
      <c r="L209" s="44"/>
      <c r="M209" s="269" t="s">
        <v>1</v>
      </c>
      <c r="N209" s="270" t="s">
        <v>41</v>
      </c>
      <c r="O209" s="271"/>
      <c r="P209" s="272">
        <f>O209*H209</f>
        <v>0</v>
      </c>
      <c r="Q209" s="272">
        <v>0</v>
      </c>
      <c r="R209" s="272">
        <f>Q209*H209</f>
        <v>0</v>
      </c>
      <c r="S209" s="272">
        <v>0</v>
      </c>
      <c r="T209" s="273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197</v>
      </c>
      <c r="AT209" s="229" t="s">
        <v>135</v>
      </c>
      <c r="AU209" s="229" t="s">
        <v>86</v>
      </c>
      <c r="AY209" s="17" t="s">
        <v>132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197</v>
      </c>
      <c r="BM209" s="229" t="s">
        <v>588</v>
      </c>
    </row>
    <row r="210" s="2" customFormat="1" ht="6.96" customHeight="1">
      <c r="A210" s="38"/>
      <c r="B210" s="66"/>
      <c r="C210" s="67"/>
      <c r="D210" s="67"/>
      <c r="E210" s="67"/>
      <c r="F210" s="67"/>
      <c r="G210" s="67"/>
      <c r="H210" s="67"/>
      <c r="I210" s="67"/>
      <c r="J210" s="67"/>
      <c r="K210" s="67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4di58fitusrBOOn9l60Juj+GKO4RYgch8q1oTQvM3sEltusbkJQWWr2WMgUQ32LPnV+DmDgHhNcoYen/0iORwQ==" hashValue="NdkS96mIgBPt4LQ548+YWCWIHAVYpEONM533gVozzG2ZCq5tdWYhso0D9nmS0/piNGw9wzZL6Qf1kgxcBdwO6w==" algorithmName="SHA-512" password="CC35"/>
  <autoFilter ref="C124:K20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ROZVODŮ VODY A ODPADŮ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26. 4. 2023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ROUND((SUM(BE127:BE268)),  2)</f>
        <v>0</v>
      </c>
      <c r="G33" s="38"/>
      <c r="H33" s="38"/>
      <c r="I33" s="155">
        <v>0.21</v>
      </c>
      <c r="J33" s="154">
        <f>ROUND(((SUM(BE127:BE268))*I33),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ROUND((SUM(BF127:BF268)),  2)</f>
        <v>0</v>
      </c>
      <c r="G34" s="38"/>
      <c r="H34" s="38"/>
      <c r="I34" s="155">
        <v>0.15</v>
      </c>
      <c r="J34" s="154">
        <f>ROUND(((SUM(BF127:BF268))*I34),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ROUND((SUM(BG127:BG268)),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ROUND((SUM(BH127:BH268)),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ROUND((SUM(BI127:BI268)),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ROZVODŮ VODY A ODPADŮ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01.1 - Stavební část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Gymnázium Volgogradská Ostrava </v>
      </c>
      <c r="G89" s="40"/>
      <c r="H89" s="40"/>
      <c r="I89" s="32" t="s">
        <v>22</v>
      </c>
      <c r="J89" s="79" t="str">
        <f>IF(J12="","",J12)</f>
        <v>26. 4. 2023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Gymnázium Volgogradská Ostrava</v>
      </c>
      <c r="G91" s="40"/>
      <c r="H91" s="40"/>
      <c r="I91" s="32" t="s">
        <v>30</v>
      </c>
      <c r="J91" s="36" t="str">
        <f>E21</f>
        <v xml:space="preserve">ATRIS s.r.o.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J136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109</v>
      </c>
      <c r="E100" s="188"/>
      <c r="F100" s="188"/>
      <c r="G100" s="188"/>
      <c r="H100" s="188"/>
      <c r="I100" s="188"/>
      <c r="J100" s="189">
        <f>J165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5"/>
      <c r="C101" s="186"/>
      <c r="D101" s="187" t="s">
        <v>110</v>
      </c>
      <c r="E101" s="188"/>
      <c r="F101" s="188"/>
      <c r="G101" s="188"/>
      <c r="H101" s="188"/>
      <c r="I101" s="188"/>
      <c r="J101" s="189">
        <f>J186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111</v>
      </c>
      <c r="E102" s="188"/>
      <c r="F102" s="188"/>
      <c r="G102" s="188"/>
      <c r="H102" s="188"/>
      <c r="I102" s="188"/>
      <c r="J102" s="189">
        <f>J188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590</v>
      </c>
      <c r="E103" s="188"/>
      <c r="F103" s="188"/>
      <c r="G103" s="188"/>
      <c r="H103" s="188"/>
      <c r="I103" s="188"/>
      <c r="J103" s="189">
        <f>J194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112</v>
      </c>
      <c r="E104" s="182"/>
      <c r="F104" s="182"/>
      <c r="G104" s="182"/>
      <c r="H104" s="182"/>
      <c r="I104" s="182"/>
      <c r="J104" s="183">
        <f>J196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591</v>
      </c>
      <c r="E105" s="188"/>
      <c r="F105" s="188"/>
      <c r="G105" s="188"/>
      <c r="H105" s="188"/>
      <c r="I105" s="188"/>
      <c r="J105" s="189">
        <f>J197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592</v>
      </c>
      <c r="E106" s="188"/>
      <c r="F106" s="188"/>
      <c r="G106" s="188"/>
      <c r="H106" s="188"/>
      <c r="I106" s="188"/>
      <c r="J106" s="189">
        <f>J213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593</v>
      </c>
      <c r="E107" s="188"/>
      <c r="F107" s="188"/>
      <c r="G107" s="188"/>
      <c r="H107" s="188"/>
      <c r="I107" s="188"/>
      <c r="J107" s="189">
        <f>J232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117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VÝMĚNA ROZVODŮ VODY A ODPADŮ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98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 xml:space="preserve">SO 01.1 - Stavební část 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Gymnázium Volgogradská Ostrava </v>
      </c>
      <c r="G121" s="40"/>
      <c r="H121" s="40"/>
      <c r="I121" s="32" t="s">
        <v>22</v>
      </c>
      <c r="J121" s="79" t="str">
        <f>IF(J12="","",J12)</f>
        <v>26. 4. 2023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Gymnázium Volgogradská Ostrava</v>
      </c>
      <c r="G123" s="40"/>
      <c r="H123" s="40"/>
      <c r="I123" s="32" t="s">
        <v>30</v>
      </c>
      <c r="J123" s="36" t="str">
        <f>E21</f>
        <v xml:space="preserve">ATRIS s.r.o.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33</v>
      </c>
      <c r="J124" s="36" t="str">
        <f>E24</f>
        <v>Barbora Kyšková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118</v>
      </c>
      <c r="D126" s="194" t="s">
        <v>61</v>
      </c>
      <c r="E126" s="194" t="s">
        <v>57</v>
      </c>
      <c r="F126" s="194" t="s">
        <v>58</v>
      </c>
      <c r="G126" s="194" t="s">
        <v>119</v>
      </c>
      <c r="H126" s="194" t="s">
        <v>120</v>
      </c>
      <c r="I126" s="194" t="s">
        <v>121</v>
      </c>
      <c r="J126" s="194" t="s">
        <v>102</v>
      </c>
      <c r="K126" s="195" t="s">
        <v>122</v>
      </c>
      <c r="L126" s="196"/>
      <c r="M126" s="100" t="s">
        <v>1</v>
      </c>
      <c r="N126" s="101" t="s">
        <v>40</v>
      </c>
      <c r="O126" s="101" t="s">
        <v>123</v>
      </c>
      <c r="P126" s="101" t="s">
        <v>124</v>
      </c>
      <c r="Q126" s="101" t="s">
        <v>125</v>
      </c>
      <c r="R126" s="101" t="s">
        <v>126</v>
      </c>
      <c r="S126" s="101" t="s">
        <v>127</v>
      </c>
      <c r="T126" s="102" t="s">
        <v>128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129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P128+P196</f>
        <v>0</v>
      </c>
      <c r="Q127" s="104"/>
      <c r="R127" s="199">
        <f>R128+R196</f>
        <v>30.8307585</v>
      </c>
      <c r="S127" s="104"/>
      <c r="T127" s="200">
        <f>T128+T196</f>
        <v>21.8798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104</v>
      </c>
      <c r="BK127" s="201">
        <f>BK128+BK196</f>
        <v>0</v>
      </c>
    </row>
    <row r="128" s="12" customFormat="1" ht="25.92" customHeight="1">
      <c r="A128" s="12"/>
      <c r="B128" s="202"/>
      <c r="C128" s="203"/>
      <c r="D128" s="204" t="s">
        <v>75</v>
      </c>
      <c r="E128" s="205" t="s">
        <v>130</v>
      </c>
      <c r="F128" s="205" t="s">
        <v>131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P129+P136+P165+P188+P194</f>
        <v>0</v>
      </c>
      <c r="Q128" s="210"/>
      <c r="R128" s="211">
        <f>R129+R136+R165+R188+R194</f>
        <v>21.5179335</v>
      </c>
      <c r="S128" s="210"/>
      <c r="T128" s="212">
        <f>T129+T136+T165+T188+T194</f>
        <v>18.7578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84</v>
      </c>
      <c r="AT128" s="214" t="s">
        <v>75</v>
      </c>
      <c r="AU128" s="214" t="s">
        <v>76</v>
      </c>
      <c r="AY128" s="213" t="s">
        <v>132</v>
      </c>
      <c r="BK128" s="215">
        <f>BK129+BK136+BK165+BK188+BK194</f>
        <v>0</v>
      </c>
    </row>
    <row r="129" s="12" customFormat="1" ht="22.8" customHeight="1">
      <c r="A129" s="12"/>
      <c r="B129" s="202"/>
      <c r="C129" s="203"/>
      <c r="D129" s="204" t="s">
        <v>75</v>
      </c>
      <c r="E129" s="216" t="s">
        <v>133</v>
      </c>
      <c r="F129" s="216" t="s">
        <v>134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SUM(P130:P135)</f>
        <v>0</v>
      </c>
      <c r="Q129" s="210"/>
      <c r="R129" s="211">
        <f>SUM(R130:R135)</f>
        <v>9.695304</v>
      </c>
      <c r="S129" s="210"/>
      <c r="T129" s="212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84</v>
      </c>
      <c r="AT129" s="214" t="s">
        <v>75</v>
      </c>
      <c r="AU129" s="214" t="s">
        <v>84</v>
      </c>
      <c r="AY129" s="213" t="s">
        <v>132</v>
      </c>
      <c r="BK129" s="215">
        <f>SUM(BK130:BK135)</f>
        <v>0</v>
      </c>
    </row>
    <row r="130" s="2" customFormat="1" ht="24.15" customHeight="1">
      <c r="A130" s="38"/>
      <c r="B130" s="39"/>
      <c r="C130" s="218" t="s">
        <v>84</v>
      </c>
      <c r="D130" s="218" t="s">
        <v>135</v>
      </c>
      <c r="E130" s="219" t="s">
        <v>594</v>
      </c>
      <c r="F130" s="220" t="s">
        <v>595</v>
      </c>
      <c r="G130" s="221" t="s">
        <v>196</v>
      </c>
      <c r="H130" s="222">
        <v>122.4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0.07921</v>
      </c>
      <c r="R130" s="227">
        <f>Q130*H130</f>
        <v>9.695304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140</v>
      </c>
      <c r="AT130" s="229" t="s">
        <v>135</v>
      </c>
      <c r="AU130" s="229" t="s">
        <v>86</v>
      </c>
      <c r="AY130" s="17" t="s">
        <v>132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140</v>
      </c>
      <c r="BM130" s="229" t="s">
        <v>596</v>
      </c>
    </row>
    <row r="131" s="15" customFormat="1">
      <c r="A131" s="15"/>
      <c r="B131" s="274"/>
      <c r="C131" s="275"/>
      <c r="D131" s="233" t="s">
        <v>183</v>
      </c>
      <c r="E131" s="276" t="s">
        <v>1</v>
      </c>
      <c r="F131" s="277" t="s">
        <v>597</v>
      </c>
      <c r="G131" s="275"/>
      <c r="H131" s="276" t="s">
        <v>1</v>
      </c>
      <c r="I131" s="278"/>
      <c r="J131" s="275"/>
      <c r="K131" s="275"/>
      <c r="L131" s="279"/>
      <c r="M131" s="280"/>
      <c r="N131" s="281"/>
      <c r="O131" s="281"/>
      <c r="P131" s="281"/>
      <c r="Q131" s="281"/>
      <c r="R131" s="281"/>
      <c r="S131" s="281"/>
      <c r="T131" s="28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3" t="s">
        <v>183</v>
      </c>
      <c r="AU131" s="283" t="s">
        <v>86</v>
      </c>
      <c r="AV131" s="15" t="s">
        <v>84</v>
      </c>
      <c r="AW131" s="15" t="s">
        <v>32</v>
      </c>
      <c r="AX131" s="15" t="s">
        <v>76</v>
      </c>
      <c r="AY131" s="283" t="s">
        <v>132</v>
      </c>
    </row>
    <row r="132" s="13" customFormat="1">
      <c r="A132" s="13"/>
      <c r="B132" s="231"/>
      <c r="C132" s="232"/>
      <c r="D132" s="233" t="s">
        <v>183</v>
      </c>
      <c r="E132" s="242" t="s">
        <v>1</v>
      </c>
      <c r="F132" s="234" t="s">
        <v>598</v>
      </c>
      <c r="G132" s="232"/>
      <c r="H132" s="235">
        <v>34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183</v>
      </c>
      <c r="AU132" s="241" t="s">
        <v>86</v>
      </c>
      <c r="AV132" s="13" t="s">
        <v>86</v>
      </c>
      <c r="AW132" s="13" t="s">
        <v>32</v>
      </c>
      <c r="AX132" s="13" t="s">
        <v>76</v>
      </c>
      <c r="AY132" s="241" t="s">
        <v>132</v>
      </c>
    </row>
    <row r="133" s="13" customFormat="1">
      <c r="A133" s="13"/>
      <c r="B133" s="231"/>
      <c r="C133" s="232"/>
      <c r="D133" s="233" t="s">
        <v>183</v>
      </c>
      <c r="E133" s="242" t="s">
        <v>1</v>
      </c>
      <c r="F133" s="234" t="s">
        <v>599</v>
      </c>
      <c r="G133" s="232"/>
      <c r="H133" s="235">
        <v>44.2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183</v>
      </c>
      <c r="AU133" s="241" t="s">
        <v>86</v>
      </c>
      <c r="AV133" s="13" t="s">
        <v>86</v>
      </c>
      <c r="AW133" s="13" t="s">
        <v>32</v>
      </c>
      <c r="AX133" s="13" t="s">
        <v>76</v>
      </c>
      <c r="AY133" s="241" t="s">
        <v>132</v>
      </c>
    </row>
    <row r="134" s="13" customFormat="1">
      <c r="A134" s="13"/>
      <c r="B134" s="231"/>
      <c r="C134" s="232"/>
      <c r="D134" s="233" t="s">
        <v>183</v>
      </c>
      <c r="E134" s="242" t="s">
        <v>1</v>
      </c>
      <c r="F134" s="234" t="s">
        <v>600</v>
      </c>
      <c r="G134" s="232"/>
      <c r="H134" s="235">
        <v>44.2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183</v>
      </c>
      <c r="AU134" s="241" t="s">
        <v>86</v>
      </c>
      <c r="AV134" s="13" t="s">
        <v>86</v>
      </c>
      <c r="AW134" s="13" t="s">
        <v>32</v>
      </c>
      <c r="AX134" s="13" t="s">
        <v>76</v>
      </c>
      <c r="AY134" s="241" t="s">
        <v>132</v>
      </c>
    </row>
    <row r="135" s="14" customFormat="1">
      <c r="A135" s="14"/>
      <c r="B135" s="257"/>
      <c r="C135" s="258"/>
      <c r="D135" s="233" t="s">
        <v>183</v>
      </c>
      <c r="E135" s="259" t="s">
        <v>1</v>
      </c>
      <c r="F135" s="260" t="s">
        <v>216</v>
      </c>
      <c r="G135" s="258"/>
      <c r="H135" s="261">
        <v>122.4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7" t="s">
        <v>183</v>
      </c>
      <c r="AU135" s="267" t="s">
        <v>86</v>
      </c>
      <c r="AV135" s="14" t="s">
        <v>140</v>
      </c>
      <c r="AW135" s="14" t="s">
        <v>32</v>
      </c>
      <c r="AX135" s="14" t="s">
        <v>84</v>
      </c>
      <c r="AY135" s="267" t="s">
        <v>132</v>
      </c>
    </row>
    <row r="136" s="12" customFormat="1" ht="22.8" customHeight="1">
      <c r="A136" s="12"/>
      <c r="B136" s="202"/>
      <c r="C136" s="203"/>
      <c r="D136" s="204" t="s">
        <v>75</v>
      </c>
      <c r="E136" s="216" t="s">
        <v>146</v>
      </c>
      <c r="F136" s="216" t="s">
        <v>147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SUM(P137:P164)</f>
        <v>0</v>
      </c>
      <c r="Q136" s="210"/>
      <c r="R136" s="211">
        <f>SUM(R137:R164)</f>
        <v>11.714629499999998</v>
      </c>
      <c r="S136" s="210"/>
      <c r="T136" s="212">
        <f>SUM(T137:T164)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84</v>
      </c>
      <c r="AT136" s="214" t="s">
        <v>75</v>
      </c>
      <c r="AU136" s="214" t="s">
        <v>84</v>
      </c>
      <c r="AY136" s="213" t="s">
        <v>132</v>
      </c>
      <c r="BK136" s="215">
        <f>SUM(BK137:BK164)</f>
        <v>0</v>
      </c>
    </row>
    <row r="137" s="2" customFormat="1" ht="24.15" customHeight="1">
      <c r="A137" s="38"/>
      <c r="B137" s="39"/>
      <c r="C137" s="218" t="s">
        <v>86</v>
      </c>
      <c r="D137" s="218" t="s">
        <v>135</v>
      </c>
      <c r="E137" s="219" t="s">
        <v>601</v>
      </c>
      <c r="F137" s="220" t="s">
        <v>602</v>
      </c>
      <c r="G137" s="221" t="s">
        <v>603</v>
      </c>
      <c r="H137" s="222">
        <v>58.05</v>
      </c>
      <c r="I137" s="223"/>
      <c r="J137" s="224">
        <f>ROUND(I137*H137,2)</f>
        <v>0</v>
      </c>
      <c r="K137" s="220" t="s">
        <v>139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0.00735</v>
      </c>
      <c r="R137" s="227">
        <f>Q137*H137</f>
        <v>0.42666749999999992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140</v>
      </c>
      <c r="AT137" s="229" t="s">
        <v>135</v>
      </c>
      <c r="AU137" s="229" t="s">
        <v>86</v>
      </c>
      <c r="AY137" s="17" t="s">
        <v>132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140</v>
      </c>
      <c r="BM137" s="229" t="s">
        <v>604</v>
      </c>
    </row>
    <row r="138" s="15" customFormat="1">
      <c r="A138" s="15"/>
      <c r="B138" s="274"/>
      <c r="C138" s="275"/>
      <c r="D138" s="233" t="s">
        <v>183</v>
      </c>
      <c r="E138" s="276" t="s">
        <v>1</v>
      </c>
      <c r="F138" s="277" t="s">
        <v>605</v>
      </c>
      <c r="G138" s="275"/>
      <c r="H138" s="276" t="s">
        <v>1</v>
      </c>
      <c r="I138" s="278"/>
      <c r="J138" s="275"/>
      <c r="K138" s="275"/>
      <c r="L138" s="279"/>
      <c r="M138" s="280"/>
      <c r="N138" s="281"/>
      <c r="O138" s="281"/>
      <c r="P138" s="281"/>
      <c r="Q138" s="281"/>
      <c r="R138" s="281"/>
      <c r="S138" s="281"/>
      <c r="T138" s="28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3" t="s">
        <v>183</v>
      </c>
      <c r="AU138" s="283" t="s">
        <v>86</v>
      </c>
      <c r="AV138" s="15" t="s">
        <v>84</v>
      </c>
      <c r="AW138" s="15" t="s">
        <v>32</v>
      </c>
      <c r="AX138" s="15" t="s">
        <v>76</v>
      </c>
      <c r="AY138" s="283" t="s">
        <v>132</v>
      </c>
    </row>
    <row r="139" s="15" customFormat="1">
      <c r="A139" s="15"/>
      <c r="B139" s="274"/>
      <c r="C139" s="275"/>
      <c r="D139" s="233" t="s">
        <v>183</v>
      </c>
      <c r="E139" s="276" t="s">
        <v>1</v>
      </c>
      <c r="F139" s="277" t="s">
        <v>606</v>
      </c>
      <c r="G139" s="275"/>
      <c r="H139" s="276" t="s">
        <v>1</v>
      </c>
      <c r="I139" s="278"/>
      <c r="J139" s="275"/>
      <c r="K139" s="275"/>
      <c r="L139" s="279"/>
      <c r="M139" s="280"/>
      <c r="N139" s="281"/>
      <c r="O139" s="281"/>
      <c r="P139" s="281"/>
      <c r="Q139" s="281"/>
      <c r="R139" s="281"/>
      <c r="S139" s="281"/>
      <c r="T139" s="28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3" t="s">
        <v>183</v>
      </c>
      <c r="AU139" s="283" t="s">
        <v>86</v>
      </c>
      <c r="AV139" s="15" t="s">
        <v>84</v>
      </c>
      <c r="AW139" s="15" t="s">
        <v>32</v>
      </c>
      <c r="AX139" s="15" t="s">
        <v>76</v>
      </c>
      <c r="AY139" s="283" t="s">
        <v>132</v>
      </c>
    </row>
    <row r="140" s="13" customFormat="1">
      <c r="A140" s="13"/>
      <c r="B140" s="231"/>
      <c r="C140" s="232"/>
      <c r="D140" s="233" t="s">
        <v>183</v>
      </c>
      <c r="E140" s="242" t="s">
        <v>1</v>
      </c>
      <c r="F140" s="234" t="s">
        <v>607</v>
      </c>
      <c r="G140" s="232"/>
      <c r="H140" s="235">
        <v>23.85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183</v>
      </c>
      <c r="AU140" s="241" t="s">
        <v>86</v>
      </c>
      <c r="AV140" s="13" t="s">
        <v>86</v>
      </c>
      <c r="AW140" s="13" t="s">
        <v>32</v>
      </c>
      <c r="AX140" s="13" t="s">
        <v>76</v>
      </c>
      <c r="AY140" s="241" t="s">
        <v>132</v>
      </c>
    </row>
    <row r="141" s="13" customFormat="1">
      <c r="A141" s="13"/>
      <c r="B141" s="231"/>
      <c r="C141" s="232"/>
      <c r="D141" s="233" t="s">
        <v>183</v>
      </c>
      <c r="E141" s="242" t="s">
        <v>1</v>
      </c>
      <c r="F141" s="234" t="s">
        <v>608</v>
      </c>
      <c r="G141" s="232"/>
      <c r="H141" s="235">
        <v>17.100000000000002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183</v>
      </c>
      <c r="AU141" s="241" t="s">
        <v>86</v>
      </c>
      <c r="AV141" s="13" t="s">
        <v>86</v>
      </c>
      <c r="AW141" s="13" t="s">
        <v>32</v>
      </c>
      <c r="AX141" s="13" t="s">
        <v>76</v>
      </c>
      <c r="AY141" s="241" t="s">
        <v>132</v>
      </c>
    </row>
    <row r="142" s="13" customFormat="1">
      <c r="A142" s="13"/>
      <c r="B142" s="231"/>
      <c r="C142" s="232"/>
      <c r="D142" s="233" t="s">
        <v>183</v>
      </c>
      <c r="E142" s="242" t="s">
        <v>1</v>
      </c>
      <c r="F142" s="234" t="s">
        <v>609</v>
      </c>
      <c r="G142" s="232"/>
      <c r="H142" s="235">
        <v>17.100000000000002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183</v>
      </c>
      <c r="AU142" s="241" t="s">
        <v>86</v>
      </c>
      <c r="AV142" s="13" t="s">
        <v>86</v>
      </c>
      <c r="AW142" s="13" t="s">
        <v>32</v>
      </c>
      <c r="AX142" s="13" t="s">
        <v>76</v>
      </c>
      <c r="AY142" s="241" t="s">
        <v>132</v>
      </c>
    </row>
    <row r="143" s="14" customFormat="1">
      <c r="A143" s="14"/>
      <c r="B143" s="257"/>
      <c r="C143" s="258"/>
      <c r="D143" s="233" t="s">
        <v>183</v>
      </c>
      <c r="E143" s="259" t="s">
        <v>1</v>
      </c>
      <c r="F143" s="260" t="s">
        <v>216</v>
      </c>
      <c r="G143" s="258"/>
      <c r="H143" s="261">
        <v>58.050000000000008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7" t="s">
        <v>183</v>
      </c>
      <c r="AU143" s="267" t="s">
        <v>86</v>
      </c>
      <c r="AV143" s="14" t="s">
        <v>140</v>
      </c>
      <c r="AW143" s="14" t="s">
        <v>32</v>
      </c>
      <c r="AX143" s="14" t="s">
        <v>84</v>
      </c>
      <c r="AY143" s="267" t="s">
        <v>132</v>
      </c>
    </row>
    <row r="144" s="2" customFormat="1" ht="24.15" customHeight="1">
      <c r="A144" s="38"/>
      <c r="B144" s="39"/>
      <c r="C144" s="218" t="s">
        <v>133</v>
      </c>
      <c r="D144" s="218" t="s">
        <v>135</v>
      </c>
      <c r="E144" s="219" t="s">
        <v>610</v>
      </c>
      <c r="F144" s="220" t="s">
        <v>611</v>
      </c>
      <c r="G144" s="221" t="s">
        <v>603</v>
      </c>
      <c r="H144" s="222">
        <v>61.2</v>
      </c>
      <c r="I144" s="223"/>
      <c r="J144" s="224">
        <f>ROUND(I144*H144,2)</f>
        <v>0</v>
      </c>
      <c r="K144" s="220" t="s">
        <v>139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0.00438</v>
      </c>
      <c r="R144" s="227">
        <f>Q144*H144</f>
        <v>0.26805600000000004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140</v>
      </c>
      <c r="AT144" s="229" t="s">
        <v>135</v>
      </c>
      <c r="AU144" s="229" t="s">
        <v>86</v>
      </c>
      <c r="AY144" s="17" t="s">
        <v>132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84</v>
      </c>
      <c r="BK144" s="230">
        <f>ROUND(I144*H144,2)</f>
        <v>0</v>
      </c>
      <c r="BL144" s="17" t="s">
        <v>140</v>
      </c>
      <c r="BM144" s="229" t="s">
        <v>612</v>
      </c>
    </row>
    <row r="145" s="15" customFormat="1">
      <c r="A145" s="15"/>
      <c r="B145" s="274"/>
      <c r="C145" s="275"/>
      <c r="D145" s="233" t="s">
        <v>183</v>
      </c>
      <c r="E145" s="276" t="s">
        <v>1</v>
      </c>
      <c r="F145" s="277" t="s">
        <v>613</v>
      </c>
      <c r="G145" s="275"/>
      <c r="H145" s="276" t="s">
        <v>1</v>
      </c>
      <c r="I145" s="278"/>
      <c r="J145" s="275"/>
      <c r="K145" s="275"/>
      <c r="L145" s="279"/>
      <c r="M145" s="280"/>
      <c r="N145" s="281"/>
      <c r="O145" s="281"/>
      <c r="P145" s="281"/>
      <c r="Q145" s="281"/>
      <c r="R145" s="281"/>
      <c r="S145" s="281"/>
      <c r="T145" s="28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3" t="s">
        <v>183</v>
      </c>
      <c r="AU145" s="283" t="s">
        <v>86</v>
      </c>
      <c r="AV145" s="15" t="s">
        <v>84</v>
      </c>
      <c r="AW145" s="15" t="s">
        <v>32</v>
      </c>
      <c r="AX145" s="15" t="s">
        <v>76</v>
      </c>
      <c r="AY145" s="283" t="s">
        <v>132</v>
      </c>
    </row>
    <row r="146" s="15" customFormat="1">
      <c r="A146" s="15"/>
      <c r="B146" s="274"/>
      <c r="C146" s="275"/>
      <c r="D146" s="233" t="s">
        <v>183</v>
      </c>
      <c r="E146" s="276" t="s">
        <v>1</v>
      </c>
      <c r="F146" s="277" t="s">
        <v>597</v>
      </c>
      <c r="G146" s="275"/>
      <c r="H146" s="276" t="s">
        <v>1</v>
      </c>
      <c r="I146" s="278"/>
      <c r="J146" s="275"/>
      <c r="K146" s="275"/>
      <c r="L146" s="279"/>
      <c r="M146" s="280"/>
      <c r="N146" s="281"/>
      <c r="O146" s="281"/>
      <c r="P146" s="281"/>
      <c r="Q146" s="281"/>
      <c r="R146" s="281"/>
      <c r="S146" s="281"/>
      <c r="T146" s="28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3" t="s">
        <v>183</v>
      </c>
      <c r="AU146" s="283" t="s">
        <v>86</v>
      </c>
      <c r="AV146" s="15" t="s">
        <v>84</v>
      </c>
      <c r="AW146" s="15" t="s">
        <v>32</v>
      </c>
      <c r="AX146" s="15" t="s">
        <v>76</v>
      </c>
      <c r="AY146" s="283" t="s">
        <v>132</v>
      </c>
    </row>
    <row r="147" s="13" customFormat="1">
      <c r="A147" s="13"/>
      <c r="B147" s="231"/>
      <c r="C147" s="232"/>
      <c r="D147" s="233" t="s">
        <v>183</v>
      </c>
      <c r="E147" s="242" t="s">
        <v>1</v>
      </c>
      <c r="F147" s="234" t="s">
        <v>614</v>
      </c>
      <c r="G147" s="232"/>
      <c r="H147" s="235">
        <v>17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183</v>
      </c>
      <c r="AU147" s="241" t="s">
        <v>86</v>
      </c>
      <c r="AV147" s="13" t="s">
        <v>86</v>
      </c>
      <c r="AW147" s="13" t="s">
        <v>32</v>
      </c>
      <c r="AX147" s="13" t="s">
        <v>76</v>
      </c>
      <c r="AY147" s="241" t="s">
        <v>132</v>
      </c>
    </row>
    <row r="148" s="13" customFormat="1">
      <c r="A148" s="13"/>
      <c r="B148" s="231"/>
      <c r="C148" s="232"/>
      <c r="D148" s="233" t="s">
        <v>183</v>
      </c>
      <c r="E148" s="242" t="s">
        <v>1</v>
      </c>
      <c r="F148" s="234" t="s">
        <v>615</v>
      </c>
      <c r="G148" s="232"/>
      <c r="H148" s="235">
        <v>22.1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183</v>
      </c>
      <c r="AU148" s="241" t="s">
        <v>86</v>
      </c>
      <c r="AV148" s="13" t="s">
        <v>86</v>
      </c>
      <c r="AW148" s="13" t="s">
        <v>32</v>
      </c>
      <c r="AX148" s="13" t="s">
        <v>76</v>
      </c>
      <c r="AY148" s="241" t="s">
        <v>132</v>
      </c>
    </row>
    <row r="149" s="13" customFormat="1">
      <c r="A149" s="13"/>
      <c r="B149" s="231"/>
      <c r="C149" s="232"/>
      <c r="D149" s="233" t="s">
        <v>183</v>
      </c>
      <c r="E149" s="242" t="s">
        <v>1</v>
      </c>
      <c r="F149" s="234" t="s">
        <v>616</v>
      </c>
      <c r="G149" s="232"/>
      <c r="H149" s="235">
        <v>22.1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183</v>
      </c>
      <c r="AU149" s="241" t="s">
        <v>86</v>
      </c>
      <c r="AV149" s="13" t="s">
        <v>86</v>
      </c>
      <c r="AW149" s="13" t="s">
        <v>32</v>
      </c>
      <c r="AX149" s="13" t="s">
        <v>76</v>
      </c>
      <c r="AY149" s="241" t="s">
        <v>132</v>
      </c>
    </row>
    <row r="150" s="14" customFormat="1">
      <c r="A150" s="14"/>
      <c r="B150" s="257"/>
      <c r="C150" s="258"/>
      <c r="D150" s="233" t="s">
        <v>183</v>
      </c>
      <c r="E150" s="259" t="s">
        <v>1</v>
      </c>
      <c r="F150" s="260" t="s">
        <v>216</v>
      </c>
      <c r="G150" s="258"/>
      <c r="H150" s="261">
        <v>61.2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183</v>
      </c>
      <c r="AU150" s="267" t="s">
        <v>86</v>
      </c>
      <c r="AV150" s="14" t="s">
        <v>140</v>
      </c>
      <c r="AW150" s="14" t="s">
        <v>32</v>
      </c>
      <c r="AX150" s="14" t="s">
        <v>84</v>
      </c>
      <c r="AY150" s="267" t="s">
        <v>132</v>
      </c>
    </row>
    <row r="151" s="2" customFormat="1" ht="21.75" customHeight="1">
      <c r="A151" s="38"/>
      <c r="B151" s="39"/>
      <c r="C151" s="218" t="s">
        <v>140</v>
      </c>
      <c r="D151" s="218" t="s">
        <v>135</v>
      </c>
      <c r="E151" s="219" t="s">
        <v>617</v>
      </c>
      <c r="F151" s="220" t="s">
        <v>618</v>
      </c>
      <c r="G151" s="221" t="s">
        <v>603</v>
      </c>
      <c r="H151" s="222">
        <v>61.2</v>
      </c>
      <c r="I151" s="223"/>
      <c r="J151" s="224">
        <f>ROUND(I151*H151,2)</f>
        <v>0</v>
      </c>
      <c r="K151" s="220" t="s">
        <v>139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0.04063</v>
      </c>
      <c r="R151" s="227">
        <f>Q151*H151</f>
        <v>2.4865560000000004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140</v>
      </c>
      <c r="AT151" s="229" t="s">
        <v>135</v>
      </c>
      <c r="AU151" s="229" t="s">
        <v>86</v>
      </c>
      <c r="AY151" s="17" t="s">
        <v>132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140</v>
      </c>
      <c r="BM151" s="229" t="s">
        <v>619</v>
      </c>
    </row>
    <row r="152" s="15" customFormat="1">
      <c r="A152" s="15"/>
      <c r="B152" s="274"/>
      <c r="C152" s="275"/>
      <c r="D152" s="233" t="s">
        <v>183</v>
      </c>
      <c r="E152" s="276" t="s">
        <v>1</v>
      </c>
      <c r="F152" s="277" t="s">
        <v>613</v>
      </c>
      <c r="G152" s="275"/>
      <c r="H152" s="276" t="s">
        <v>1</v>
      </c>
      <c r="I152" s="278"/>
      <c r="J152" s="275"/>
      <c r="K152" s="275"/>
      <c r="L152" s="279"/>
      <c r="M152" s="280"/>
      <c r="N152" s="281"/>
      <c r="O152" s="281"/>
      <c r="P152" s="281"/>
      <c r="Q152" s="281"/>
      <c r="R152" s="281"/>
      <c r="S152" s="281"/>
      <c r="T152" s="28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3" t="s">
        <v>183</v>
      </c>
      <c r="AU152" s="283" t="s">
        <v>86</v>
      </c>
      <c r="AV152" s="15" t="s">
        <v>84</v>
      </c>
      <c r="AW152" s="15" t="s">
        <v>32</v>
      </c>
      <c r="AX152" s="15" t="s">
        <v>76</v>
      </c>
      <c r="AY152" s="283" t="s">
        <v>132</v>
      </c>
    </row>
    <row r="153" s="15" customFormat="1">
      <c r="A153" s="15"/>
      <c r="B153" s="274"/>
      <c r="C153" s="275"/>
      <c r="D153" s="233" t="s">
        <v>183</v>
      </c>
      <c r="E153" s="276" t="s">
        <v>1</v>
      </c>
      <c r="F153" s="277" t="s">
        <v>597</v>
      </c>
      <c r="G153" s="275"/>
      <c r="H153" s="276" t="s">
        <v>1</v>
      </c>
      <c r="I153" s="278"/>
      <c r="J153" s="275"/>
      <c r="K153" s="275"/>
      <c r="L153" s="279"/>
      <c r="M153" s="280"/>
      <c r="N153" s="281"/>
      <c r="O153" s="281"/>
      <c r="P153" s="281"/>
      <c r="Q153" s="281"/>
      <c r="R153" s="281"/>
      <c r="S153" s="281"/>
      <c r="T153" s="28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3" t="s">
        <v>183</v>
      </c>
      <c r="AU153" s="283" t="s">
        <v>86</v>
      </c>
      <c r="AV153" s="15" t="s">
        <v>84</v>
      </c>
      <c r="AW153" s="15" t="s">
        <v>32</v>
      </c>
      <c r="AX153" s="15" t="s">
        <v>76</v>
      </c>
      <c r="AY153" s="283" t="s">
        <v>132</v>
      </c>
    </row>
    <row r="154" s="13" customFormat="1">
      <c r="A154" s="13"/>
      <c r="B154" s="231"/>
      <c r="C154" s="232"/>
      <c r="D154" s="233" t="s">
        <v>183</v>
      </c>
      <c r="E154" s="242" t="s">
        <v>1</v>
      </c>
      <c r="F154" s="234" t="s">
        <v>614</v>
      </c>
      <c r="G154" s="232"/>
      <c r="H154" s="235">
        <v>17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183</v>
      </c>
      <c r="AU154" s="241" t="s">
        <v>86</v>
      </c>
      <c r="AV154" s="13" t="s">
        <v>86</v>
      </c>
      <c r="AW154" s="13" t="s">
        <v>32</v>
      </c>
      <c r="AX154" s="13" t="s">
        <v>76</v>
      </c>
      <c r="AY154" s="241" t="s">
        <v>132</v>
      </c>
    </row>
    <row r="155" s="13" customFormat="1">
      <c r="A155" s="13"/>
      <c r="B155" s="231"/>
      <c r="C155" s="232"/>
      <c r="D155" s="233" t="s">
        <v>183</v>
      </c>
      <c r="E155" s="242" t="s">
        <v>1</v>
      </c>
      <c r="F155" s="234" t="s">
        <v>615</v>
      </c>
      <c r="G155" s="232"/>
      <c r="H155" s="235">
        <v>22.1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183</v>
      </c>
      <c r="AU155" s="241" t="s">
        <v>86</v>
      </c>
      <c r="AV155" s="13" t="s">
        <v>86</v>
      </c>
      <c r="AW155" s="13" t="s">
        <v>32</v>
      </c>
      <c r="AX155" s="13" t="s">
        <v>76</v>
      </c>
      <c r="AY155" s="241" t="s">
        <v>132</v>
      </c>
    </row>
    <row r="156" s="13" customFormat="1">
      <c r="A156" s="13"/>
      <c r="B156" s="231"/>
      <c r="C156" s="232"/>
      <c r="D156" s="233" t="s">
        <v>183</v>
      </c>
      <c r="E156" s="242" t="s">
        <v>1</v>
      </c>
      <c r="F156" s="234" t="s">
        <v>616</v>
      </c>
      <c r="G156" s="232"/>
      <c r="H156" s="235">
        <v>22.1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183</v>
      </c>
      <c r="AU156" s="241" t="s">
        <v>86</v>
      </c>
      <c r="AV156" s="13" t="s">
        <v>86</v>
      </c>
      <c r="AW156" s="13" t="s">
        <v>32</v>
      </c>
      <c r="AX156" s="13" t="s">
        <v>76</v>
      </c>
      <c r="AY156" s="241" t="s">
        <v>132</v>
      </c>
    </row>
    <row r="157" s="14" customFormat="1">
      <c r="A157" s="14"/>
      <c r="B157" s="257"/>
      <c r="C157" s="258"/>
      <c r="D157" s="233" t="s">
        <v>183</v>
      </c>
      <c r="E157" s="259" t="s">
        <v>1</v>
      </c>
      <c r="F157" s="260" t="s">
        <v>216</v>
      </c>
      <c r="G157" s="258"/>
      <c r="H157" s="261">
        <v>61.2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7" t="s">
        <v>183</v>
      </c>
      <c r="AU157" s="267" t="s">
        <v>86</v>
      </c>
      <c r="AV157" s="14" t="s">
        <v>140</v>
      </c>
      <c r="AW157" s="14" t="s">
        <v>32</v>
      </c>
      <c r="AX157" s="14" t="s">
        <v>84</v>
      </c>
      <c r="AY157" s="267" t="s">
        <v>132</v>
      </c>
    </row>
    <row r="158" s="2" customFormat="1" ht="24.15" customHeight="1">
      <c r="A158" s="38"/>
      <c r="B158" s="39"/>
      <c r="C158" s="218" t="s">
        <v>156</v>
      </c>
      <c r="D158" s="218" t="s">
        <v>135</v>
      </c>
      <c r="E158" s="219" t="s">
        <v>620</v>
      </c>
      <c r="F158" s="220" t="s">
        <v>621</v>
      </c>
      <c r="G158" s="221" t="s">
        <v>138</v>
      </c>
      <c r="H158" s="222">
        <v>58.05</v>
      </c>
      <c r="I158" s="223"/>
      <c r="J158" s="224">
        <f>ROUND(I158*H158,2)</f>
        <v>0</v>
      </c>
      <c r="K158" s="220" t="s">
        <v>139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0.147</v>
      </c>
      <c r="R158" s="227">
        <f>Q158*H158</f>
        <v>8.5333499999999984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140</v>
      </c>
      <c r="AT158" s="229" t="s">
        <v>135</v>
      </c>
      <c r="AU158" s="229" t="s">
        <v>86</v>
      </c>
      <c r="AY158" s="17" t="s">
        <v>132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140</v>
      </c>
      <c r="BM158" s="229" t="s">
        <v>622</v>
      </c>
    </row>
    <row r="159" s="15" customFormat="1">
      <c r="A159" s="15"/>
      <c r="B159" s="274"/>
      <c r="C159" s="275"/>
      <c r="D159" s="233" t="s">
        <v>183</v>
      </c>
      <c r="E159" s="276" t="s">
        <v>1</v>
      </c>
      <c r="F159" s="277" t="s">
        <v>605</v>
      </c>
      <c r="G159" s="275"/>
      <c r="H159" s="276" t="s">
        <v>1</v>
      </c>
      <c r="I159" s="278"/>
      <c r="J159" s="275"/>
      <c r="K159" s="275"/>
      <c r="L159" s="279"/>
      <c r="M159" s="280"/>
      <c r="N159" s="281"/>
      <c r="O159" s="281"/>
      <c r="P159" s="281"/>
      <c r="Q159" s="281"/>
      <c r="R159" s="281"/>
      <c r="S159" s="281"/>
      <c r="T159" s="28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3" t="s">
        <v>183</v>
      </c>
      <c r="AU159" s="283" t="s">
        <v>86</v>
      </c>
      <c r="AV159" s="15" t="s">
        <v>84</v>
      </c>
      <c r="AW159" s="15" t="s">
        <v>32</v>
      </c>
      <c r="AX159" s="15" t="s">
        <v>76</v>
      </c>
      <c r="AY159" s="283" t="s">
        <v>132</v>
      </c>
    </row>
    <row r="160" s="15" customFormat="1">
      <c r="A160" s="15"/>
      <c r="B160" s="274"/>
      <c r="C160" s="275"/>
      <c r="D160" s="233" t="s">
        <v>183</v>
      </c>
      <c r="E160" s="276" t="s">
        <v>1</v>
      </c>
      <c r="F160" s="277" t="s">
        <v>606</v>
      </c>
      <c r="G160" s="275"/>
      <c r="H160" s="276" t="s">
        <v>1</v>
      </c>
      <c r="I160" s="278"/>
      <c r="J160" s="275"/>
      <c r="K160" s="275"/>
      <c r="L160" s="279"/>
      <c r="M160" s="280"/>
      <c r="N160" s="281"/>
      <c r="O160" s="281"/>
      <c r="P160" s="281"/>
      <c r="Q160" s="281"/>
      <c r="R160" s="281"/>
      <c r="S160" s="281"/>
      <c r="T160" s="28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3" t="s">
        <v>183</v>
      </c>
      <c r="AU160" s="283" t="s">
        <v>86</v>
      </c>
      <c r="AV160" s="15" t="s">
        <v>84</v>
      </c>
      <c r="AW160" s="15" t="s">
        <v>32</v>
      </c>
      <c r="AX160" s="15" t="s">
        <v>76</v>
      </c>
      <c r="AY160" s="283" t="s">
        <v>132</v>
      </c>
    </row>
    <row r="161" s="13" customFormat="1">
      <c r="A161" s="13"/>
      <c r="B161" s="231"/>
      <c r="C161" s="232"/>
      <c r="D161" s="233" t="s">
        <v>183</v>
      </c>
      <c r="E161" s="242" t="s">
        <v>1</v>
      </c>
      <c r="F161" s="234" t="s">
        <v>607</v>
      </c>
      <c r="G161" s="232"/>
      <c r="H161" s="235">
        <v>23.85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183</v>
      </c>
      <c r="AU161" s="241" t="s">
        <v>86</v>
      </c>
      <c r="AV161" s="13" t="s">
        <v>86</v>
      </c>
      <c r="AW161" s="13" t="s">
        <v>32</v>
      </c>
      <c r="AX161" s="13" t="s">
        <v>76</v>
      </c>
      <c r="AY161" s="241" t="s">
        <v>132</v>
      </c>
    </row>
    <row r="162" s="13" customFormat="1">
      <c r="A162" s="13"/>
      <c r="B162" s="231"/>
      <c r="C162" s="232"/>
      <c r="D162" s="233" t="s">
        <v>183</v>
      </c>
      <c r="E162" s="242" t="s">
        <v>1</v>
      </c>
      <c r="F162" s="234" t="s">
        <v>608</v>
      </c>
      <c r="G162" s="232"/>
      <c r="H162" s="235">
        <v>17.100000000000002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183</v>
      </c>
      <c r="AU162" s="241" t="s">
        <v>86</v>
      </c>
      <c r="AV162" s="13" t="s">
        <v>86</v>
      </c>
      <c r="AW162" s="13" t="s">
        <v>32</v>
      </c>
      <c r="AX162" s="13" t="s">
        <v>76</v>
      </c>
      <c r="AY162" s="241" t="s">
        <v>132</v>
      </c>
    </row>
    <row r="163" s="13" customFormat="1">
      <c r="A163" s="13"/>
      <c r="B163" s="231"/>
      <c r="C163" s="232"/>
      <c r="D163" s="233" t="s">
        <v>183</v>
      </c>
      <c r="E163" s="242" t="s">
        <v>1</v>
      </c>
      <c r="F163" s="234" t="s">
        <v>609</v>
      </c>
      <c r="G163" s="232"/>
      <c r="H163" s="235">
        <v>17.100000000000002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183</v>
      </c>
      <c r="AU163" s="241" t="s">
        <v>86</v>
      </c>
      <c r="AV163" s="13" t="s">
        <v>86</v>
      </c>
      <c r="AW163" s="13" t="s">
        <v>32</v>
      </c>
      <c r="AX163" s="13" t="s">
        <v>76</v>
      </c>
      <c r="AY163" s="241" t="s">
        <v>132</v>
      </c>
    </row>
    <row r="164" s="14" customFormat="1">
      <c r="A164" s="14"/>
      <c r="B164" s="257"/>
      <c r="C164" s="258"/>
      <c r="D164" s="233" t="s">
        <v>183</v>
      </c>
      <c r="E164" s="259" t="s">
        <v>1</v>
      </c>
      <c r="F164" s="260" t="s">
        <v>216</v>
      </c>
      <c r="G164" s="258"/>
      <c r="H164" s="261">
        <v>58.050000000000008</v>
      </c>
      <c r="I164" s="262"/>
      <c r="J164" s="258"/>
      <c r="K164" s="258"/>
      <c r="L164" s="263"/>
      <c r="M164" s="264"/>
      <c r="N164" s="265"/>
      <c r="O164" s="265"/>
      <c r="P164" s="265"/>
      <c r="Q164" s="265"/>
      <c r="R164" s="265"/>
      <c r="S164" s="265"/>
      <c r="T164" s="26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7" t="s">
        <v>183</v>
      </c>
      <c r="AU164" s="267" t="s">
        <v>86</v>
      </c>
      <c r="AV164" s="14" t="s">
        <v>140</v>
      </c>
      <c r="AW164" s="14" t="s">
        <v>32</v>
      </c>
      <c r="AX164" s="14" t="s">
        <v>84</v>
      </c>
      <c r="AY164" s="267" t="s">
        <v>132</v>
      </c>
    </row>
    <row r="165" s="12" customFormat="1" ht="22.8" customHeight="1">
      <c r="A165" s="12"/>
      <c r="B165" s="202"/>
      <c r="C165" s="203"/>
      <c r="D165" s="204" t="s">
        <v>75</v>
      </c>
      <c r="E165" s="216" t="s">
        <v>154</v>
      </c>
      <c r="F165" s="216" t="s">
        <v>155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P166+SUM(P167:P186)</f>
        <v>0</v>
      </c>
      <c r="Q165" s="210"/>
      <c r="R165" s="211">
        <f>R166+SUM(R167:R186)</f>
        <v>0.108</v>
      </c>
      <c r="S165" s="210"/>
      <c r="T165" s="212">
        <f>T166+SUM(T167:T186)</f>
        <v>18.7578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84</v>
      </c>
      <c r="AT165" s="214" t="s">
        <v>75</v>
      </c>
      <c r="AU165" s="214" t="s">
        <v>84</v>
      </c>
      <c r="AY165" s="213" t="s">
        <v>132</v>
      </c>
      <c r="BK165" s="215">
        <f>BK166+SUM(BK167:BK186)</f>
        <v>0</v>
      </c>
    </row>
    <row r="166" s="2" customFormat="1" ht="24.15" customHeight="1">
      <c r="A166" s="38"/>
      <c r="B166" s="39"/>
      <c r="C166" s="218" t="s">
        <v>146</v>
      </c>
      <c r="D166" s="218" t="s">
        <v>135</v>
      </c>
      <c r="E166" s="219" t="s">
        <v>623</v>
      </c>
      <c r="F166" s="220" t="s">
        <v>624</v>
      </c>
      <c r="G166" s="221" t="s">
        <v>603</v>
      </c>
      <c r="H166" s="222">
        <v>2700</v>
      </c>
      <c r="I166" s="223"/>
      <c r="J166" s="224">
        <f>ROUND(I166*H166,2)</f>
        <v>0</v>
      </c>
      <c r="K166" s="220" t="s">
        <v>139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4E-05</v>
      </c>
      <c r="R166" s="227">
        <f>Q166*H166</f>
        <v>0.108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140</v>
      </c>
      <c r="AT166" s="229" t="s">
        <v>135</v>
      </c>
      <c r="AU166" s="229" t="s">
        <v>86</v>
      </c>
      <c r="AY166" s="17" t="s">
        <v>132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140</v>
      </c>
      <c r="BM166" s="229" t="s">
        <v>625</v>
      </c>
    </row>
    <row r="167" s="13" customFormat="1">
      <c r="A167" s="13"/>
      <c r="B167" s="231"/>
      <c r="C167" s="232"/>
      <c r="D167" s="233" t="s">
        <v>183</v>
      </c>
      <c r="E167" s="242" t="s">
        <v>1</v>
      </c>
      <c r="F167" s="234" t="s">
        <v>626</v>
      </c>
      <c r="G167" s="232"/>
      <c r="H167" s="235">
        <v>2700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183</v>
      </c>
      <c r="AU167" s="241" t="s">
        <v>86</v>
      </c>
      <c r="AV167" s="13" t="s">
        <v>86</v>
      </c>
      <c r="AW167" s="13" t="s">
        <v>32</v>
      </c>
      <c r="AX167" s="13" t="s">
        <v>84</v>
      </c>
      <c r="AY167" s="241" t="s">
        <v>132</v>
      </c>
    </row>
    <row r="168" s="2" customFormat="1" ht="24.15" customHeight="1">
      <c r="A168" s="38"/>
      <c r="B168" s="39"/>
      <c r="C168" s="218" t="s">
        <v>165</v>
      </c>
      <c r="D168" s="218" t="s">
        <v>135</v>
      </c>
      <c r="E168" s="219" t="s">
        <v>627</v>
      </c>
      <c r="F168" s="220" t="s">
        <v>628</v>
      </c>
      <c r="G168" s="221" t="s">
        <v>196</v>
      </c>
      <c r="H168" s="222">
        <v>122.4</v>
      </c>
      <c r="I168" s="223"/>
      <c r="J168" s="224">
        <f>ROUND(I168*H168,2)</f>
        <v>0</v>
      </c>
      <c r="K168" s="220" t="s">
        <v>139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0.081</v>
      </c>
      <c r="T168" s="228">
        <f>S168*H168</f>
        <v>9.9144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140</v>
      </c>
      <c r="AT168" s="229" t="s">
        <v>135</v>
      </c>
      <c r="AU168" s="229" t="s">
        <v>86</v>
      </c>
      <c r="AY168" s="17" t="s">
        <v>132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140</v>
      </c>
      <c r="BM168" s="229" t="s">
        <v>629</v>
      </c>
    </row>
    <row r="169" s="15" customFormat="1">
      <c r="A169" s="15"/>
      <c r="B169" s="274"/>
      <c r="C169" s="275"/>
      <c r="D169" s="233" t="s">
        <v>183</v>
      </c>
      <c r="E169" s="276" t="s">
        <v>1</v>
      </c>
      <c r="F169" s="277" t="s">
        <v>630</v>
      </c>
      <c r="G169" s="275"/>
      <c r="H169" s="276" t="s">
        <v>1</v>
      </c>
      <c r="I169" s="278"/>
      <c r="J169" s="275"/>
      <c r="K169" s="275"/>
      <c r="L169" s="279"/>
      <c r="M169" s="280"/>
      <c r="N169" s="281"/>
      <c r="O169" s="281"/>
      <c r="P169" s="281"/>
      <c r="Q169" s="281"/>
      <c r="R169" s="281"/>
      <c r="S169" s="281"/>
      <c r="T169" s="28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3" t="s">
        <v>183</v>
      </c>
      <c r="AU169" s="283" t="s">
        <v>86</v>
      </c>
      <c r="AV169" s="15" t="s">
        <v>84</v>
      </c>
      <c r="AW169" s="15" t="s">
        <v>32</v>
      </c>
      <c r="AX169" s="15" t="s">
        <v>76</v>
      </c>
      <c r="AY169" s="283" t="s">
        <v>132</v>
      </c>
    </row>
    <row r="170" s="13" customFormat="1">
      <c r="A170" s="13"/>
      <c r="B170" s="231"/>
      <c r="C170" s="232"/>
      <c r="D170" s="233" t="s">
        <v>183</v>
      </c>
      <c r="E170" s="242" t="s">
        <v>1</v>
      </c>
      <c r="F170" s="234" t="s">
        <v>598</v>
      </c>
      <c r="G170" s="232"/>
      <c r="H170" s="235">
        <v>34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183</v>
      </c>
      <c r="AU170" s="241" t="s">
        <v>86</v>
      </c>
      <c r="AV170" s="13" t="s">
        <v>86</v>
      </c>
      <c r="AW170" s="13" t="s">
        <v>32</v>
      </c>
      <c r="AX170" s="13" t="s">
        <v>76</v>
      </c>
      <c r="AY170" s="241" t="s">
        <v>132</v>
      </c>
    </row>
    <row r="171" s="13" customFormat="1">
      <c r="A171" s="13"/>
      <c r="B171" s="231"/>
      <c r="C171" s="232"/>
      <c r="D171" s="233" t="s">
        <v>183</v>
      </c>
      <c r="E171" s="242" t="s">
        <v>1</v>
      </c>
      <c r="F171" s="234" t="s">
        <v>599</v>
      </c>
      <c r="G171" s="232"/>
      <c r="H171" s="235">
        <v>44.2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183</v>
      </c>
      <c r="AU171" s="241" t="s">
        <v>86</v>
      </c>
      <c r="AV171" s="13" t="s">
        <v>86</v>
      </c>
      <c r="AW171" s="13" t="s">
        <v>32</v>
      </c>
      <c r="AX171" s="13" t="s">
        <v>76</v>
      </c>
      <c r="AY171" s="241" t="s">
        <v>132</v>
      </c>
    </row>
    <row r="172" s="13" customFormat="1">
      <c r="A172" s="13"/>
      <c r="B172" s="231"/>
      <c r="C172" s="232"/>
      <c r="D172" s="233" t="s">
        <v>183</v>
      </c>
      <c r="E172" s="242" t="s">
        <v>1</v>
      </c>
      <c r="F172" s="234" t="s">
        <v>600</v>
      </c>
      <c r="G172" s="232"/>
      <c r="H172" s="235">
        <v>44.2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183</v>
      </c>
      <c r="AU172" s="241" t="s">
        <v>86</v>
      </c>
      <c r="AV172" s="13" t="s">
        <v>86</v>
      </c>
      <c r="AW172" s="13" t="s">
        <v>32</v>
      </c>
      <c r="AX172" s="13" t="s">
        <v>76</v>
      </c>
      <c r="AY172" s="241" t="s">
        <v>132</v>
      </c>
    </row>
    <row r="173" s="14" customFormat="1">
      <c r="A173" s="14"/>
      <c r="B173" s="257"/>
      <c r="C173" s="258"/>
      <c r="D173" s="233" t="s">
        <v>183</v>
      </c>
      <c r="E173" s="259" t="s">
        <v>1</v>
      </c>
      <c r="F173" s="260" t="s">
        <v>216</v>
      </c>
      <c r="G173" s="258"/>
      <c r="H173" s="261">
        <v>122.4</v>
      </c>
      <c r="I173" s="262"/>
      <c r="J173" s="258"/>
      <c r="K173" s="258"/>
      <c r="L173" s="263"/>
      <c r="M173" s="264"/>
      <c r="N173" s="265"/>
      <c r="O173" s="265"/>
      <c r="P173" s="265"/>
      <c r="Q173" s="265"/>
      <c r="R173" s="265"/>
      <c r="S173" s="265"/>
      <c r="T173" s="26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7" t="s">
        <v>183</v>
      </c>
      <c r="AU173" s="267" t="s">
        <v>86</v>
      </c>
      <c r="AV173" s="14" t="s">
        <v>140</v>
      </c>
      <c r="AW173" s="14" t="s">
        <v>32</v>
      </c>
      <c r="AX173" s="14" t="s">
        <v>84</v>
      </c>
      <c r="AY173" s="267" t="s">
        <v>132</v>
      </c>
    </row>
    <row r="174" s="2" customFormat="1" ht="24.15" customHeight="1">
      <c r="A174" s="38"/>
      <c r="B174" s="39"/>
      <c r="C174" s="218" t="s">
        <v>172</v>
      </c>
      <c r="D174" s="218" t="s">
        <v>135</v>
      </c>
      <c r="E174" s="219" t="s">
        <v>631</v>
      </c>
      <c r="F174" s="220" t="s">
        <v>632</v>
      </c>
      <c r="G174" s="221" t="s">
        <v>196</v>
      </c>
      <c r="H174" s="222">
        <v>122.4</v>
      </c>
      <c r="I174" s="223"/>
      <c r="J174" s="224">
        <f>ROUND(I174*H174,2)</f>
        <v>0</v>
      </c>
      <c r="K174" s="220" t="s">
        <v>139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0.04</v>
      </c>
      <c r="T174" s="228">
        <f>S174*H174</f>
        <v>4.896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140</v>
      </c>
      <c r="AT174" s="229" t="s">
        <v>135</v>
      </c>
      <c r="AU174" s="229" t="s">
        <v>86</v>
      </c>
      <c r="AY174" s="17" t="s">
        <v>132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140</v>
      </c>
      <c r="BM174" s="229" t="s">
        <v>633</v>
      </c>
    </row>
    <row r="175" s="15" customFormat="1">
      <c r="A175" s="15"/>
      <c r="B175" s="274"/>
      <c r="C175" s="275"/>
      <c r="D175" s="233" t="s">
        <v>183</v>
      </c>
      <c r="E175" s="276" t="s">
        <v>1</v>
      </c>
      <c r="F175" s="277" t="s">
        <v>630</v>
      </c>
      <c r="G175" s="275"/>
      <c r="H175" s="276" t="s">
        <v>1</v>
      </c>
      <c r="I175" s="278"/>
      <c r="J175" s="275"/>
      <c r="K175" s="275"/>
      <c r="L175" s="279"/>
      <c r="M175" s="280"/>
      <c r="N175" s="281"/>
      <c r="O175" s="281"/>
      <c r="P175" s="281"/>
      <c r="Q175" s="281"/>
      <c r="R175" s="281"/>
      <c r="S175" s="281"/>
      <c r="T175" s="28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3" t="s">
        <v>183</v>
      </c>
      <c r="AU175" s="283" t="s">
        <v>86</v>
      </c>
      <c r="AV175" s="15" t="s">
        <v>84</v>
      </c>
      <c r="AW175" s="15" t="s">
        <v>32</v>
      </c>
      <c r="AX175" s="15" t="s">
        <v>76</v>
      </c>
      <c r="AY175" s="283" t="s">
        <v>132</v>
      </c>
    </row>
    <row r="176" s="13" customFormat="1">
      <c r="A176" s="13"/>
      <c r="B176" s="231"/>
      <c r="C176" s="232"/>
      <c r="D176" s="233" t="s">
        <v>183</v>
      </c>
      <c r="E176" s="242" t="s">
        <v>1</v>
      </c>
      <c r="F176" s="234" t="s">
        <v>598</v>
      </c>
      <c r="G176" s="232"/>
      <c r="H176" s="235">
        <v>34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183</v>
      </c>
      <c r="AU176" s="241" t="s">
        <v>86</v>
      </c>
      <c r="AV176" s="13" t="s">
        <v>86</v>
      </c>
      <c r="AW176" s="13" t="s">
        <v>32</v>
      </c>
      <c r="AX176" s="13" t="s">
        <v>76</v>
      </c>
      <c r="AY176" s="241" t="s">
        <v>132</v>
      </c>
    </row>
    <row r="177" s="13" customFormat="1">
      <c r="A177" s="13"/>
      <c r="B177" s="231"/>
      <c r="C177" s="232"/>
      <c r="D177" s="233" t="s">
        <v>183</v>
      </c>
      <c r="E177" s="242" t="s">
        <v>1</v>
      </c>
      <c r="F177" s="234" t="s">
        <v>599</v>
      </c>
      <c r="G177" s="232"/>
      <c r="H177" s="235">
        <v>44.2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183</v>
      </c>
      <c r="AU177" s="241" t="s">
        <v>86</v>
      </c>
      <c r="AV177" s="13" t="s">
        <v>86</v>
      </c>
      <c r="AW177" s="13" t="s">
        <v>32</v>
      </c>
      <c r="AX177" s="13" t="s">
        <v>76</v>
      </c>
      <c r="AY177" s="241" t="s">
        <v>132</v>
      </c>
    </row>
    <row r="178" s="13" customFormat="1">
      <c r="A178" s="13"/>
      <c r="B178" s="231"/>
      <c r="C178" s="232"/>
      <c r="D178" s="233" t="s">
        <v>183</v>
      </c>
      <c r="E178" s="242" t="s">
        <v>1</v>
      </c>
      <c r="F178" s="234" t="s">
        <v>600</v>
      </c>
      <c r="G178" s="232"/>
      <c r="H178" s="235">
        <v>44.2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183</v>
      </c>
      <c r="AU178" s="241" t="s">
        <v>86</v>
      </c>
      <c r="AV178" s="13" t="s">
        <v>86</v>
      </c>
      <c r="AW178" s="13" t="s">
        <v>32</v>
      </c>
      <c r="AX178" s="13" t="s">
        <v>76</v>
      </c>
      <c r="AY178" s="241" t="s">
        <v>132</v>
      </c>
    </row>
    <row r="179" s="14" customFormat="1">
      <c r="A179" s="14"/>
      <c r="B179" s="257"/>
      <c r="C179" s="258"/>
      <c r="D179" s="233" t="s">
        <v>183</v>
      </c>
      <c r="E179" s="259" t="s">
        <v>1</v>
      </c>
      <c r="F179" s="260" t="s">
        <v>216</v>
      </c>
      <c r="G179" s="258"/>
      <c r="H179" s="261">
        <v>122.4</v>
      </c>
      <c r="I179" s="262"/>
      <c r="J179" s="258"/>
      <c r="K179" s="258"/>
      <c r="L179" s="263"/>
      <c r="M179" s="264"/>
      <c r="N179" s="265"/>
      <c r="O179" s="265"/>
      <c r="P179" s="265"/>
      <c r="Q179" s="265"/>
      <c r="R179" s="265"/>
      <c r="S179" s="265"/>
      <c r="T179" s="26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7" t="s">
        <v>183</v>
      </c>
      <c r="AU179" s="267" t="s">
        <v>86</v>
      </c>
      <c r="AV179" s="14" t="s">
        <v>140</v>
      </c>
      <c r="AW179" s="14" t="s">
        <v>32</v>
      </c>
      <c r="AX179" s="14" t="s">
        <v>84</v>
      </c>
      <c r="AY179" s="267" t="s">
        <v>132</v>
      </c>
    </row>
    <row r="180" s="2" customFormat="1" ht="24.15" customHeight="1">
      <c r="A180" s="38"/>
      <c r="B180" s="39"/>
      <c r="C180" s="218" t="s">
        <v>154</v>
      </c>
      <c r="D180" s="218" t="s">
        <v>135</v>
      </c>
      <c r="E180" s="219" t="s">
        <v>634</v>
      </c>
      <c r="F180" s="220" t="s">
        <v>635</v>
      </c>
      <c r="G180" s="221" t="s">
        <v>603</v>
      </c>
      <c r="H180" s="222">
        <v>58.05</v>
      </c>
      <c r="I180" s="223"/>
      <c r="J180" s="224">
        <f>ROUND(I180*H180,2)</f>
        <v>0</v>
      </c>
      <c r="K180" s="220" t="s">
        <v>139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0.068000000000000008</v>
      </c>
      <c r="T180" s="228">
        <f>S180*H180</f>
        <v>3.9474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140</v>
      </c>
      <c r="AT180" s="229" t="s">
        <v>135</v>
      </c>
      <c r="AU180" s="229" t="s">
        <v>86</v>
      </c>
      <c r="AY180" s="17" t="s">
        <v>132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140</v>
      </c>
      <c r="BM180" s="229" t="s">
        <v>636</v>
      </c>
    </row>
    <row r="181" s="15" customFormat="1">
      <c r="A181" s="15"/>
      <c r="B181" s="274"/>
      <c r="C181" s="275"/>
      <c r="D181" s="233" t="s">
        <v>183</v>
      </c>
      <c r="E181" s="276" t="s">
        <v>1</v>
      </c>
      <c r="F181" s="277" t="s">
        <v>606</v>
      </c>
      <c r="G181" s="275"/>
      <c r="H181" s="276" t="s">
        <v>1</v>
      </c>
      <c r="I181" s="278"/>
      <c r="J181" s="275"/>
      <c r="K181" s="275"/>
      <c r="L181" s="279"/>
      <c r="M181" s="280"/>
      <c r="N181" s="281"/>
      <c r="O181" s="281"/>
      <c r="P181" s="281"/>
      <c r="Q181" s="281"/>
      <c r="R181" s="281"/>
      <c r="S181" s="281"/>
      <c r="T181" s="28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3" t="s">
        <v>183</v>
      </c>
      <c r="AU181" s="283" t="s">
        <v>86</v>
      </c>
      <c r="AV181" s="15" t="s">
        <v>84</v>
      </c>
      <c r="AW181" s="15" t="s">
        <v>32</v>
      </c>
      <c r="AX181" s="15" t="s">
        <v>76</v>
      </c>
      <c r="AY181" s="283" t="s">
        <v>132</v>
      </c>
    </row>
    <row r="182" s="13" customFormat="1">
      <c r="A182" s="13"/>
      <c r="B182" s="231"/>
      <c r="C182" s="232"/>
      <c r="D182" s="233" t="s">
        <v>183</v>
      </c>
      <c r="E182" s="242" t="s">
        <v>1</v>
      </c>
      <c r="F182" s="234" t="s">
        <v>607</v>
      </c>
      <c r="G182" s="232"/>
      <c r="H182" s="235">
        <v>23.85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183</v>
      </c>
      <c r="AU182" s="241" t="s">
        <v>86</v>
      </c>
      <c r="AV182" s="13" t="s">
        <v>86</v>
      </c>
      <c r="AW182" s="13" t="s">
        <v>32</v>
      </c>
      <c r="AX182" s="13" t="s">
        <v>76</v>
      </c>
      <c r="AY182" s="241" t="s">
        <v>132</v>
      </c>
    </row>
    <row r="183" s="13" customFormat="1">
      <c r="A183" s="13"/>
      <c r="B183" s="231"/>
      <c r="C183" s="232"/>
      <c r="D183" s="233" t="s">
        <v>183</v>
      </c>
      <c r="E183" s="242" t="s">
        <v>1</v>
      </c>
      <c r="F183" s="234" t="s">
        <v>608</v>
      </c>
      <c r="G183" s="232"/>
      <c r="H183" s="235">
        <v>17.100000000000002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183</v>
      </c>
      <c r="AU183" s="241" t="s">
        <v>86</v>
      </c>
      <c r="AV183" s="13" t="s">
        <v>86</v>
      </c>
      <c r="AW183" s="13" t="s">
        <v>32</v>
      </c>
      <c r="AX183" s="13" t="s">
        <v>76</v>
      </c>
      <c r="AY183" s="241" t="s">
        <v>132</v>
      </c>
    </row>
    <row r="184" s="13" customFormat="1">
      <c r="A184" s="13"/>
      <c r="B184" s="231"/>
      <c r="C184" s="232"/>
      <c r="D184" s="233" t="s">
        <v>183</v>
      </c>
      <c r="E184" s="242" t="s">
        <v>1</v>
      </c>
      <c r="F184" s="234" t="s">
        <v>609</v>
      </c>
      <c r="G184" s="232"/>
      <c r="H184" s="235">
        <v>17.100000000000002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183</v>
      </c>
      <c r="AU184" s="241" t="s">
        <v>86</v>
      </c>
      <c r="AV184" s="13" t="s">
        <v>86</v>
      </c>
      <c r="AW184" s="13" t="s">
        <v>32</v>
      </c>
      <c r="AX184" s="13" t="s">
        <v>76</v>
      </c>
      <c r="AY184" s="241" t="s">
        <v>132</v>
      </c>
    </row>
    <row r="185" s="14" customFormat="1">
      <c r="A185" s="14"/>
      <c r="B185" s="257"/>
      <c r="C185" s="258"/>
      <c r="D185" s="233" t="s">
        <v>183</v>
      </c>
      <c r="E185" s="259" t="s">
        <v>1</v>
      </c>
      <c r="F185" s="260" t="s">
        <v>216</v>
      </c>
      <c r="G185" s="258"/>
      <c r="H185" s="261">
        <v>58.050000000000008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7" t="s">
        <v>183</v>
      </c>
      <c r="AU185" s="267" t="s">
        <v>86</v>
      </c>
      <c r="AV185" s="14" t="s">
        <v>140</v>
      </c>
      <c r="AW185" s="14" t="s">
        <v>32</v>
      </c>
      <c r="AX185" s="14" t="s">
        <v>84</v>
      </c>
      <c r="AY185" s="267" t="s">
        <v>132</v>
      </c>
    </row>
    <row r="186" s="12" customFormat="1" ht="20.88" customHeight="1">
      <c r="A186" s="12"/>
      <c r="B186" s="202"/>
      <c r="C186" s="203"/>
      <c r="D186" s="204" t="s">
        <v>75</v>
      </c>
      <c r="E186" s="216" t="s">
        <v>163</v>
      </c>
      <c r="F186" s="216" t="s">
        <v>164</v>
      </c>
      <c r="G186" s="203"/>
      <c r="H186" s="203"/>
      <c r="I186" s="206"/>
      <c r="J186" s="217">
        <f>BK186</f>
        <v>0</v>
      </c>
      <c r="K186" s="203"/>
      <c r="L186" s="208"/>
      <c r="M186" s="209"/>
      <c r="N186" s="210"/>
      <c r="O186" s="210"/>
      <c r="P186" s="211">
        <f>P187</f>
        <v>0</v>
      </c>
      <c r="Q186" s="210"/>
      <c r="R186" s="211">
        <f>R187</f>
        <v>0</v>
      </c>
      <c r="S186" s="210"/>
      <c r="T186" s="212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3" t="s">
        <v>84</v>
      </c>
      <c r="AT186" s="214" t="s">
        <v>75</v>
      </c>
      <c r="AU186" s="214" t="s">
        <v>86</v>
      </c>
      <c r="AY186" s="213" t="s">
        <v>132</v>
      </c>
      <c r="BK186" s="215">
        <f>BK187</f>
        <v>0</v>
      </c>
    </row>
    <row r="187" s="2" customFormat="1" ht="21.75" customHeight="1">
      <c r="A187" s="38"/>
      <c r="B187" s="39"/>
      <c r="C187" s="218" t="s">
        <v>179</v>
      </c>
      <c r="D187" s="218" t="s">
        <v>135</v>
      </c>
      <c r="E187" s="219" t="s">
        <v>166</v>
      </c>
      <c r="F187" s="220" t="s">
        <v>167</v>
      </c>
      <c r="G187" s="221" t="s">
        <v>168</v>
      </c>
      <c r="H187" s="222">
        <v>21.518</v>
      </c>
      <c r="I187" s="223"/>
      <c r="J187" s="224">
        <f>ROUND(I187*H187,2)</f>
        <v>0</v>
      </c>
      <c r="K187" s="220" t="s">
        <v>139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140</v>
      </c>
      <c r="AT187" s="229" t="s">
        <v>135</v>
      </c>
      <c r="AU187" s="229" t="s">
        <v>133</v>
      </c>
      <c r="AY187" s="17" t="s">
        <v>132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140</v>
      </c>
      <c r="BM187" s="229" t="s">
        <v>637</v>
      </c>
    </row>
    <row r="188" s="12" customFormat="1" ht="22.8" customHeight="1">
      <c r="A188" s="12"/>
      <c r="B188" s="202"/>
      <c r="C188" s="203"/>
      <c r="D188" s="204" t="s">
        <v>75</v>
      </c>
      <c r="E188" s="216" t="s">
        <v>170</v>
      </c>
      <c r="F188" s="216" t="s">
        <v>171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SUM(P189:P193)</f>
        <v>0</v>
      </c>
      <c r="Q188" s="210"/>
      <c r="R188" s="211">
        <f>SUM(R189:R193)</f>
        <v>0</v>
      </c>
      <c r="S188" s="210"/>
      <c r="T188" s="212">
        <f>SUM(T189:T193)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84</v>
      </c>
      <c r="AT188" s="214" t="s">
        <v>75</v>
      </c>
      <c r="AU188" s="214" t="s">
        <v>84</v>
      </c>
      <c r="AY188" s="213" t="s">
        <v>132</v>
      </c>
      <c r="BK188" s="215">
        <f>SUM(BK189:BK193)</f>
        <v>0</v>
      </c>
    </row>
    <row r="189" s="2" customFormat="1" ht="33" customHeight="1">
      <c r="A189" s="38"/>
      <c r="B189" s="39"/>
      <c r="C189" s="218" t="s">
        <v>185</v>
      </c>
      <c r="D189" s="218" t="s">
        <v>135</v>
      </c>
      <c r="E189" s="219" t="s">
        <v>173</v>
      </c>
      <c r="F189" s="220" t="s">
        <v>174</v>
      </c>
      <c r="G189" s="221" t="s">
        <v>168</v>
      </c>
      <c r="H189" s="222">
        <v>21.88</v>
      </c>
      <c r="I189" s="223"/>
      <c r="J189" s="224">
        <f>ROUND(I189*H189,2)</f>
        <v>0</v>
      </c>
      <c r="K189" s="220" t="s">
        <v>139</v>
      </c>
      <c r="L189" s="44"/>
      <c r="M189" s="225" t="s">
        <v>1</v>
      </c>
      <c r="N189" s="226" t="s">
        <v>41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140</v>
      </c>
      <c r="AT189" s="229" t="s">
        <v>135</v>
      </c>
      <c r="AU189" s="229" t="s">
        <v>86</v>
      </c>
      <c r="AY189" s="17" t="s">
        <v>132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84</v>
      </c>
      <c r="BK189" s="230">
        <f>ROUND(I189*H189,2)</f>
        <v>0</v>
      </c>
      <c r="BL189" s="17" t="s">
        <v>140</v>
      </c>
      <c r="BM189" s="229" t="s">
        <v>638</v>
      </c>
    </row>
    <row r="190" s="2" customFormat="1" ht="24.15" customHeight="1">
      <c r="A190" s="38"/>
      <c r="B190" s="39"/>
      <c r="C190" s="218" t="s">
        <v>193</v>
      </c>
      <c r="D190" s="218" t="s">
        <v>135</v>
      </c>
      <c r="E190" s="219" t="s">
        <v>176</v>
      </c>
      <c r="F190" s="220" t="s">
        <v>177</v>
      </c>
      <c r="G190" s="221" t="s">
        <v>168</v>
      </c>
      <c r="H190" s="222">
        <v>21.88</v>
      </c>
      <c r="I190" s="223"/>
      <c r="J190" s="224">
        <f>ROUND(I190*H190,2)</f>
        <v>0</v>
      </c>
      <c r="K190" s="220" t="s">
        <v>139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140</v>
      </c>
      <c r="AT190" s="229" t="s">
        <v>135</v>
      </c>
      <c r="AU190" s="229" t="s">
        <v>86</v>
      </c>
      <c r="AY190" s="17" t="s">
        <v>132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84</v>
      </c>
      <c r="BK190" s="230">
        <f>ROUND(I190*H190,2)</f>
        <v>0</v>
      </c>
      <c r="BL190" s="17" t="s">
        <v>140</v>
      </c>
      <c r="BM190" s="229" t="s">
        <v>639</v>
      </c>
    </row>
    <row r="191" s="2" customFormat="1" ht="24.15" customHeight="1">
      <c r="A191" s="38"/>
      <c r="B191" s="39"/>
      <c r="C191" s="218" t="s">
        <v>200</v>
      </c>
      <c r="D191" s="218" t="s">
        <v>135</v>
      </c>
      <c r="E191" s="219" t="s">
        <v>180</v>
      </c>
      <c r="F191" s="220" t="s">
        <v>181</v>
      </c>
      <c r="G191" s="221" t="s">
        <v>168</v>
      </c>
      <c r="H191" s="222">
        <v>415.72</v>
      </c>
      <c r="I191" s="223"/>
      <c r="J191" s="224">
        <f>ROUND(I191*H191,2)</f>
        <v>0</v>
      </c>
      <c r="K191" s="220" t="s">
        <v>139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140</v>
      </c>
      <c r="AT191" s="229" t="s">
        <v>135</v>
      </c>
      <c r="AU191" s="229" t="s">
        <v>86</v>
      </c>
      <c r="AY191" s="17" t="s">
        <v>132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140</v>
      </c>
      <c r="BM191" s="229" t="s">
        <v>640</v>
      </c>
    </row>
    <row r="192" s="13" customFormat="1">
      <c r="A192" s="13"/>
      <c r="B192" s="231"/>
      <c r="C192" s="232"/>
      <c r="D192" s="233" t="s">
        <v>183</v>
      </c>
      <c r="E192" s="232"/>
      <c r="F192" s="234" t="s">
        <v>641</v>
      </c>
      <c r="G192" s="232"/>
      <c r="H192" s="235">
        <v>415.72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183</v>
      </c>
      <c r="AU192" s="241" t="s">
        <v>86</v>
      </c>
      <c r="AV192" s="13" t="s">
        <v>86</v>
      </c>
      <c r="AW192" s="13" t="s">
        <v>4</v>
      </c>
      <c r="AX192" s="13" t="s">
        <v>84</v>
      </c>
      <c r="AY192" s="241" t="s">
        <v>132</v>
      </c>
    </row>
    <row r="193" s="2" customFormat="1" ht="33" customHeight="1">
      <c r="A193" s="38"/>
      <c r="B193" s="39"/>
      <c r="C193" s="218" t="s">
        <v>205</v>
      </c>
      <c r="D193" s="218" t="s">
        <v>135</v>
      </c>
      <c r="E193" s="219" t="s">
        <v>186</v>
      </c>
      <c r="F193" s="220" t="s">
        <v>187</v>
      </c>
      <c r="G193" s="221" t="s">
        <v>168</v>
      </c>
      <c r="H193" s="222">
        <v>21.88</v>
      </c>
      <c r="I193" s="223"/>
      <c r="J193" s="224">
        <f>ROUND(I193*H193,2)</f>
        <v>0</v>
      </c>
      <c r="K193" s="220" t="s">
        <v>139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140</v>
      </c>
      <c r="AT193" s="229" t="s">
        <v>135</v>
      </c>
      <c r="AU193" s="229" t="s">
        <v>86</v>
      </c>
      <c r="AY193" s="17" t="s">
        <v>132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140</v>
      </c>
      <c r="BM193" s="229" t="s">
        <v>642</v>
      </c>
    </row>
    <row r="194" s="12" customFormat="1" ht="22.8" customHeight="1">
      <c r="A194" s="12"/>
      <c r="B194" s="202"/>
      <c r="C194" s="203"/>
      <c r="D194" s="204" t="s">
        <v>75</v>
      </c>
      <c r="E194" s="216" t="s">
        <v>643</v>
      </c>
      <c r="F194" s="216" t="s">
        <v>644</v>
      </c>
      <c r="G194" s="203"/>
      <c r="H194" s="203"/>
      <c r="I194" s="206"/>
      <c r="J194" s="217">
        <f>BK194</f>
        <v>0</v>
      </c>
      <c r="K194" s="203"/>
      <c r="L194" s="208"/>
      <c r="M194" s="209"/>
      <c r="N194" s="210"/>
      <c r="O194" s="210"/>
      <c r="P194" s="211">
        <f>P195</f>
        <v>0</v>
      </c>
      <c r="Q194" s="210"/>
      <c r="R194" s="211">
        <f>R195</f>
        <v>0</v>
      </c>
      <c r="S194" s="210"/>
      <c r="T194" s="212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84</v>
      </c>
      <c r="AT194" s="214" t="s">
        <v>75</v>
      </c>
      <c r="AU194" s="214" t="s">
        <v>84</v>
      </c>
      <c r="AY194" s="213" t="s">
        <v>132</v>
      </c>
      <c r="BK194" s="215">
        <f>BK195</f>
        <v>0</v>
      </c>
    </row>
    <row r="195" s="2" customFormat="1" ht="24.15" customHeight="1">
      <c r="A195" s="38"/>
      <c r="B195" s="39"/>
      <c r="C195" s="218" t="s">
        <v>8</v>
      </c>
      <c r="D195" s="218" t="s">
        <v>135</v>
      </c>
      <c r="E195" s="219" t="s">
        <v>645</v>
      </c>
      <c r="F195" s="220" t="s">
        <v>646</v>
      </c>
      <c r="G195" s="221" t="s">
        <v>168</v>
      </c>
      <c r="H195" s="222">
        <v>21.518</v>
      </c>
      <c r="I195" s="223"/>
      <c r="J195" s="224">
        <f>ROUND(I195*H195,2)</f>
        <v>0</v>
      </c>
      <c r="K195" s="220" t="s">
        <v>139</v>
      </c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140</v>
      </c>
      <c r="AT195" s="229" t="s">
        <v>135</v>
      </c>
      <c r="AU195" s="229" t="s">
        <v>86</v>
      </c>
      <c r="AY195" s="17" t="s">
        <v>132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140</v>
      </c>
      <c r="BM195" s="229" t="s">
        <v>647</v>
      </c>
    </row>
    <row r="196" s="12" customFormat="1" ht="25.92" customHeight="1">
      <c r="A196" s="12"/>
      <c r="B196" s="202"/>
      <c r="C196" s="203"/>
      <c r="D196" s="204" t="s">
        <v>75</v>
      </c>
      <c r="E196" s="205" t="s">
        <v>189</v>
      </c>
      <c r="F196" s="205" t="s">
        <v>190</v>
      </c>
      <c r="G196" s="203"/>
      <c r="H196" s="203"/>
      <c r="I196" s="206"/>
      <c r="J196" s="207">
        <f>BK196</f>
        <v>0</v>
      </c>
      <c r="K196" s="203"/>
      <c r="L196" s="208"/>
      <c r="M196" s="209"/>
      <c r="N196" s="210"/>
      <c r="O196" s="210"/>
      <c r="P196" s="211">
        <f>P197+P213+P232</f>
        <v>0</v>
      </c>
      <c r="Q196" s="210"/>
      <c r="R196" s="211">
        <f>R197+R213+R232</f>
        <v>9.3128249999999984</v>
      </c>
      <c r="S196" s="210"/>
      <c r="T196" s="212">
        <f>T197+T213+T232</f>
        <v>3.122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3" t="s">
        <v>86</v>
      </c>
      <c r="AT196" s="214" t="s">
        <v>75</v>
      </c>
      <c r="AU196" s="214" t="s">
        <v>76</v>
      </c>
      <c r="AY196" s="213" t="s">
        <v>132</v>
      </c>
      <c r="BK196" s="215">
        <f>BK197+BK213+BK232</f>
        <v>0</v>
      </c>
    </row>
    <row r="197" s="12" customFormat="1" ht="22.8" customHeight="1">
      <c r="A197" s="12"/>
      <c r="B197" s="202"/>
      <c r="C197" s="203"/>
      <c r="D197" s="204" t="s">
        <v>75</v>
      </c>
      <c r="E197" s="216" t="s">
        <v>648</v>
      </c>
      <c r="F197" s="216" t="s">
        <v>649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SUM(P198:P212)</f>
        <v>0</v>
      </c>
      <c r="Q197" s="210"/>
      <c r="R197" s="211">
        <f>SUM(R198:R212)</f>
        <v>6.7815999999999992</v>
      </c>
      <c r="S197" s="210"/>
      <c r="T197" s="212">
        <f>SUM(T198:T212)</f>
        <v>3.122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86</v>
      </c>
      <c r="AT197" s="214" t="s">
        <v>75</v>
      </c>
      <c r="AU197" s="214" t="s">
        <v>84</v>
      </c>
      <c r="AY197" s="213" t="s">
        <v>132</v>
      </c>
      <c r="BK197" s="215">
        <f>SUM(BK198:BK212)</f>
        <v>0</v>
      </c>
    </row>
    <row r="198" s="2" customFormat="1" ht="24.15" customHeight="1">
      <c r="A198" s="38"/>
      <c r="B198" s="39"/>
      <c r="C198" s="218" t="s">
        <v>197</v>
      </c>
      <c r="D198" s="218" t="s">
        <v>135</v>
      </c>
      <c r="E198" s="219" t="s">
        <v>650</v>
      </c>
      <c r="F198" s="220" t="s">
        <v>651</v>
      </c>
      <c r="G198" s="221" t="s">
        <v>274</v>
      </c>
      <c r="H198" s="268"/>
      <c r="I198" s="223"/>
      <c r="J198" s="224">
        <f>ROUND(I198*H198,2)</f>
        <v>0</v>
      </c>
      <c r="K198" s="220" t="s">
        <v>139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197</v>
      </c>
      <c r="AT198" s="229" t="s">
        <v>135</v>
      </c>
      <c r="AU198" s="229" t="s">
        <v>86</v>
      </c>
      <c r="AY198" s="17" t="s">
        <v>132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197</v>
      </c>
      <c r="BM198" s="229" t="s">
        <v>652</v>
      </c>
    </row>
    <row r="199" s="2" customFormat="1" ht="24.15" customHeight="1">
      <c r="A199" s="38"/>
      <c r="B199" s="39"/>
      <c r="C199" s="218" t="s">
        <v>231</v>
      </c>
      <c r="D199" s="218" t="s">
        <v>135</v>
      </c>
      <c r="E199" s="219" t="s">
        <v>653</v>
      </c>
      <c r="F199" s="220" t="s">
        <v>654</v>
      </c>
      <c r="G199" s="221" t="s">
        <v>274</v>
      </c>
      <c r="H199" s="268"/>
      <c r="I199" s="223"/>
      <c r="J199" s="224">
        <f>ROUND(I199*H199,2)</f>
        <v>0</v>
      </c>
      <c r="K199" s="220" t="s">
        <v>139</v>
      </c>
      <c r="L199" s="44"/>
      <c r="M199" s="225" t="s">
        <v>1</v>
      </c>
      <c r="N199" s="226" t="s">
        <v>41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197</v>
      </c>
      <c r="AT199" s="229" t="s">
        <v>135</v>
      </c>
      <c r="AU199" s="229" t="s">
        <v>86</v>
      </c>
      <c r="AY199" s="17" t="s">
        <v>132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84</v>
      </c>
      <c r="BK199" s="230">
        <f>ROUND(I199*H199,2)</f>
        <v>0</v>
      </c>
      <c r="BL199" s="17" t="s">
        <v>197</v>
      </c>
      <c r="BM199" s="229" t="s">
        <v>655</v>
      </c>
    </row>
    <row r="200" s="2" customFormat="1" ht="16.5" customHeight="1">
      <c r="A200" s="38"/>
      <c r="B200" s="39"/>
      <c r="C200" s="218" t="s">
        <v>238</v>
      </c>
      <c r="D200" s="218" t="s">
        <v>135</v>
      </c>
      <c r="E200" s="219" t="s">
        <v>656</v>
      </c>
      <c r="F200" s="220" t="s">
        <v>657</v>
      </c>
      <c r="G200" s="221" t="s">
        <v>196</v>
      </c>
      <c r="H200" s="222">
        <v>52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0.0223</v>
      </c>
      <c r="T200" s="228">
        <f>S200*H200</f>
        <v>1.1596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197</v>
      </c>
      <c r="AT200" s="229" t="s">
        <v>135</v>
      </c>
      <c r="AU200" s="229" t="s">
        <v>86</v>
      </c>
      <c r="AY200" s="17" t="s">
        <v>132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197</v>
      </c>
      <c r="BM200" s="229" t="s">
        <v>658</v>
      </c>
    </row>
    <row r="201" s="13" customFormat="1">
      <c r="A201" s="13"/>
      <c r="B201" s="231"/>
      <c r="C201" s="232"/>
      <c r="D201" s="233" t="s">
        <v>183</v>
      </c>
      <c r="E201" s="242" t="s">
        <v>1</v>
      </c>
      <c r="F201" s="234" t="s">
        <v>659</v>
      </c>
      <c r="G201" s="232"/>
      <c r="H201" s="235">
        <v>52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183</v>
      </c>
      <c r="AU201" s="241" t="s">
        <v>86</v>
      </c>
      <c r="AV201" s="13" t="s">
        <v>86</v>
      </c>
      <c r="AW201" s="13" t="s">
        <v>32</v>
      </c>
      <c r="AX201" s="13" t="s">
        <v>84</v>
      </c>
      <c r="AY201" s="241" t="s">
        <v>132</v>
      </c>
    </row>
    <row r="202" s="2" customFormat="1" ht="16.5" customHeight="1">
      <c r="A202" s="38"/>
      <c r="B202" s="39"/>
      <c r="C202" s="218" t="s">
        <v>245</v>
      </c>
      <c r="D202" s="218" t="s">
        <v>135</v>
      </c>
      <c r="E202" s="219" t="s">
        <v>660</v>
      </c>
      <c r="F202" s="220" t="s">
        <v>661</v>
      </c>
      <c r="G202" s="221" t="s">
        <v>196</v>
      </c>
      <c r="H202" s="222">
        <v>88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41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0.0223</v>
      </c>
      <c r="T202" s="228">
        <f>S202*H202</f>
        <v>1.9624000000000003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197</v>
      </c>
      <c r="AT202" s="229" t="s">
        <v>135</v>
      </c>
      <c r="AU202" s="229" t="s">
        <v>86</v>
      </c>
      <c r="AY202" s="17" t="s">
        <v>132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84</v>
      </c>
      <c r="BK202" s="230">
        <f>ROUND(I202*H202,2)</f>
        <v>0</v>
      </c>
      <c r="BL202" s="17" t="s">
        <v>197</v>
      </c>
      <c r="BM202" s="229" t="s">
        <v>662</v>
      </c>
    </row>
    <row r="203" s="13" customFormat="1">
      <c r="A203" s="13"/>
      <c r="B203" s="231"/>
      <c r="C203" s="232"/>
      <c r="D203" s="233" t="s">
        <v>183</v>
      </c>
      <c r="E203" s="242" t="s">
        <v>1</v>
      </c>
      <c r="F203" s="234" t="s">
        <v>663</v>
      </c>
      <c r="G203" s="232"/>
      <c r="H203" s="235">
        <v>88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183</v>
      </c>
      <c r="AU203" s="241" t="s">
        <v>86</v>
      </c>
      <c r="AV203" s="13" t="s">
        <v>86</v>
      </c>
      <c r="AW203" s="13" t="s">
        <v>32</v>
      </c>
      <c r="AX203" s="13" t="s">
        <v>84</v>
      </c>
      <c r="AY203" s="241" t="s">
        <v>132</v>
      </c>
    </row>
    <row r="204" s="2" customFormat="1" ht="24.15" customHeight="1">
      <c r="A204" s="38"/>
      <c r="B204" s="39"/>
      <c r="C204" s="218" t="s">
        <v>251</v>
      </c>
      <c r="D204" s="218" t="s">
        <v>135</v>
      </c>
      <c r="E204" s="219" t="s">
        <v>664</v>
      </c>
      <c r="F204" s="220" t="s">
        <v>665</v>
      </c>
      <c r="G204" s="221" t="s">
        <v>603</v>
      </c>
      <c r="H204" s="222">
        <v>280</v>
      </c>
      <c r="I204" s="223"/>
      <c r="J204" s="224">
        <f>ROUND(I204*H204,2)</f>
        <v>0</v>
      </c>
      <c r="K204" s="220" t="s">
        <v>1</v>
      </c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0.01211</v>
      </c>
      <c r="R204" s="227">
        <f>Q204*H204</f>
        <v>3.3907999999999996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197</v>
      </c>
      <c r="AT204" s="229" t="s">
        <v>135</v>
      </c>
      <c r="AU204" s="229" t="s">
        <v>86</v>
      </c>
      <c r="AY204" s="17" t="s">
        <v>132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197</v>
      </c>
      <c r="BM204" s="229" t="s">
        <v>666</v>
      </c>
    </row>
    <row r="205" s="15" customFormat="1">
      <c r="A205" s="15"/>
      <c r="B205" s="274"/>
      <c r="C205" s="275"/>
      <c r="D205" s="233" t="s">
        <v>183</v>
      </c>
      <c r="E205" s="276" t="s">
        <v>1</v>
      </c>
      <c r="F205" s="277" t="s">
        <v>667</v>
      </c>
      <c r="G205" s="275"/>
      <c r="H205" s="276" t="s">
        <v>1</v>
      </c>
      <c r="I205" s="278"/>
      <c r="J205" s="275"/>
      <c r="K205" s="275"/>
      <c r="L205" s="279"/>
      <c r="M205" s="280"/>
      <c r="N205" s="281"/>
      <c r="O205" s="281"/>
      <c r="P205" s="281"/>
      <c r="Q205" s="281"/>
      <c r="R205" s="281"/>
      <c r="S205" s="281"/>
      <c r="T205" s="282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3" t="s">
        <v>183</v>
      </c>
      <c r="AU205" s="283" t="s">
        <v>86</v>
      </c>
      <c r="AV205" s="15" t="s">
        <v>84</v>
      </c>
      <c r="AW205" s="15" t="s">
        <v>32</v>
      </c>
      <c r="AX205" s="15" t="s">
        <v>76</v>
      </c>
      <c r="AY205" s="283" t="s">
        <v>132</v>
      </c>
    </row>
    <row r="206" s="13" customFormat="1">
      <c r="A206" s="13"/>
      <c r="B206" s="231"/>
      <c r="C206" s="232"/>
      <c r="D206" s="233" t="s">
        <v>183</v>
      </c>
      <c r="E206" s="242" t="s">
        <v>1</v>
      </c>
      <c r="F206" s="234" t="s">
        <v>668</v>
      </c>
      <c r="G206" s="232"/>
      <c r="H206" s="235">
        <v>104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183</v>
      </c>
      <c r="AU206" s="241" t="s">
        <v>86</v>
      </c>
      <c r="AV206" s="13" t="s">
        <v>86</v>
      </c>
      <c r="AW206" s="13" t="s">
        <v>32</v>
      </c>
      <c r="AX206" s="13" t="s">
        <v>76</v>
      </c>
      <c r="AY206" s="241" t="s">
        <v>132</v>
      </c>
    </row>
    <row r="207" s="13" customFormat="1">
      <c r="A207" s="13"/>
      <c r="B207" s="231"/>
      <c r="C207" s="232"/>
      <c r="D207" s="233" t="s">
        <v>183</v>
      </c>
      <c r="E207" s="242" t="s">
        <v>1</v>
      </c>
      <c r="F207" s="234" t="s">
        <v>669</v>
      </c>
      <c r="G207" s="232"/>
      <c r="H207" s="235">
        <v>176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183</v>
      </c>
      <c r="AU207" s="241" t="s">
        <v>86</v>
      </c>
      <c r="AV207" s="13" t="s">
        <v>86</v>
      </c>
      <c r="AW207" s="13" t="s">
        <v>32</v>
      </c>
      <c r="AX207" s="13" t="s">
        <v>76</v>
      </c>
      <c r="AY207" s="241" t="s">
        <v>132</v>
      </c>
    </row>
    <row r="208" s="14" customFormat="1">
      <c r="A208" s="14"/>
      <c r="B208" s="257"/>
      <c r="C208" s="258"/>
      <c r="D208" s="233" t="s">
        <v>183</v>
      </c>
      <c r="E208" s="259" t="s">
        <v>1</v>
      </c>
      <c r="F208" s="260" t="s">
        <v>216</v>
      </c>
      <c r="G208" s="258"/>
      <c r="H208" s="261">
        <v>280</v>
      </c>
      <c r="I208" s="262"/>
      <c r="J208" s="258"/>
      <c r="K208" s="258"/>
      <c r="L208" s="263"/>
      <c r="M208" s="264"/>
      <c r="N208" s="265"/>
      <c r="O208" s="265"/>
      <c r="P208" s="265"/>
      <c r="Q208" s="265"/>
      <c r="R208" s="265"/>
      <c r="S208" s="265"/>
      <c r="T208" s="26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7" t="s">
        <v>183</v>
      </c>
      <c r="AU208" s="267" t="s">
        <v>86</v>
      </c>
      <c r="AV208" s="14" t="s">
        <v>140</v>
      </c>
      <c r="AW208" s="14" t="s">
        <v>32</v>
      </c>
      <c r="AX208" s="14" t="s">
        <v>84</v>
      </c>
      <c r="AY208" s="267" t="s">
        <v>132</v>
      </c>
    </row>
    <row r="209" s="2" customFormat="1" ht="21.75" customHeight="1">
      <c r="A209" s="38"/>
      <c r="B209" s="39"/>
      <c r="C209" s="218" t="s">
        <v>7</v>
      </c>
      <c r="D209" s="218" t="s">
        <v>135</v>
      </c>
      <c r="E209" s="219" t="s">
        <v>670</v>
      </c>
      <c r="F209" s="220" t="s">
        <v>671</v>
      </c>
      <c r="G209" s="221" t="s">
        <v>603</v>
      </c>
      <c r="H209" s="222">
        <v>280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41</v>
      </c>
      <c r="O209" s="91"/>
      <c r="P209" s="227">
        <f>O209*H209</f>
        <v>0</v>
      </c>
      <c r="Q209" s="227">
        <v>0.01211</v>
      </c>
      <c r="R209" s="227">
        <f>Q209*H209</f>
        <v>3.3907999999999996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197</v>
      </c>
      <c r="AT209" s="229" t="s">
        <v>135</v>
      </c>
      <c r="AU209" s="229" t="s">
        <v>86</v>
      </c>
      <c r="AY209" s="17" t="s">
        <v>132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197</v>
      </c>
      <c r="BM209" s="229" t="s">
        <v>672</v>
      </c>
    </row>
    <row r="210" s="2" customFormat="1" ht="16.5" customHeight="1">
      <c r="A210" s="38"/>
      <c r="B210" s="39"/>
      <c r="C210" s="218" t="s">
        <v>265</v>
      </c>
      <c r="D210" s="218" t="s">
        <v>135</v>
      </c>
      <c r="E210" s="219" t="s">
        <v>673</v>
      </c>
      <c r="F210" s="220" t="s">
        <v>674</v>
      </c>
      <c r="G210" s="221" t="s">
        <v>603</v>
      </c>
      <c r="H210" s="222">
        <v>8.6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197</v>
      </c>
      <c r="AT210" s="229" t="s">
        <v>135</v>
      </c>
      <c r="AU210" s="229" t="s">
        <v>86</v>
      </c>
      <c r="AY210" s="17" t="s">
        <v>132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84</v>
      </c>
      <c r="BK210" s="230">
        <f>ROUND(I210*H210,2)</f>
        <v>0</v>
      </c>
      <c r="BL210" s="17" t="s">
        <v>197</v>
      </c>
      <c r="BM210" s="229" t="s">
        <v>675</v>
      </c>
    </row>
    <row r="211" s="2" customFormat="1">
      <c r="A211" s="38"/>
      <c r="B211" s="39"/>
      <c r="C211" s="40"/>
      <c r="D211" s="233" t="s">
        <v>211</v>
      </c>
      <c r="E211" s="40"/>
      <c r="F211" s="253" t="s">
        <v>676</v>
      </c>
      <c r="G211" s="40"/>
      <c r="H211" s="40"/>
      <c r="I211" s="254"/>
      <c r="J211" s="40"/>
      <c r="K211" s="40"/>
      <c r="L211" s="44"/>
      <c r="M211" s="255"/>
      <c r="N211" s="256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211</v>
      </c>
      <c r="AU211" s="17" t="s">
        <v>86</v>
      </c>
    </row>
    <row r="212" s="13" customFormat="1">
      <c r="A212" s="13"/>
      <c r="B212" s="231"/>
      <c r="C212" s="232"/>
      <c r="D212" s="233" t="s">
        <v>183</v>
      </c>
      <c r="E212" s="242" t="s">
        <v>1</v>
      </c>
      <c r="F212" s="234" t="s">
        <v>677</v>
      </c>
      <c r="G212" s="232"/>
      <c r="H212" s="235">
        <v>8.6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183</v>
      </c>
      <c r="AU212" s="241" t="s">
        <v>86</v>
      </c>
      <c r="AV212" s="13" t="s">
        <v>86</v>
      </c>
      <c r="AW212" s="13" t="s">
        <v>32</v>
      </c>
      <c r="AX212" s="13" t="s">
        <v>84</v>
      </c>
      <c r="AY212" s="241" t="s">
        <v>132</v>
      </c>
    </row>
    <row r="213" s="12" customFormat="1" ht="22.8" customHeight="1">
      <c r="A213" s="12"/>
      <c r="B213" s="202"/>
      <c r="C213" s="203"/>
      <c r="D213" s="204" t="s">
        <v>75</v>
      </c>
      <c r="E213" s="216" t="s">
        <v>678</v>
      </c>
      <c r="F213" s="216" t="s">
        <v>679</v>
      </c>
      <c r="G213" s="203"/>
      <c r="H213" s="203"/>
      <c r="I213" s="206"/>
      <c r="J213" s="217">
        <f>BK213</f>
        <v>0</v>
      </c>
      <c r="K213" s="203"/>
      <c r="L213" s="208"/>
      <c r="M213" s="209"/>
      <c r="N213" s="210"/>
      <c r="O213" s="210"/>
      <c r="P213" s="211">
        <f>SUM(P214:P231)</f>
        <v>0</v>
      </c>
      <c r="Q213" s="210"/>
      <c r="R213" s="211">
        <f>SUM(R214:R231)</f>
        <v>1.875025</v>
      </c>
      <c r="S213" s="210"/>
      <c r="T213" s="212">
        <f>SUM(T214:T231)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86</v>
      </c>
      <c r="AT213" s="214" t="s">
        <v>75</v>
      </c>
      <c r="AU213" s="214" t="s">
        <v>84</v>
      </c>
      <c r="AY213" s="213" t="s">
        <v>132</v>
      </c>
      <c r="BK213" s="215">
        <f>SUM(BK214:BK231)</f>
        <v>0</v>
      </c>
    </row>
    <row r="214" s="2" customFormat="1" ht="16.5" customHeight="1">
      <c r="A214" s="38"/>
      <c r="B214" s="39"/>
      <c r="C214" s="218" t="s">
        <v>271</v>
      </c>
      <c r="D214" s="218" t="s">
        <v>135</v>
      </c>
      <c r="E214" s="219" t="s">
        <v>680</v>
      </c>
      <c r="F214" s="220" t="s">
        <v>681</v>
      </c>
      <c r="G214" s="221" t="s">
        <v>603</v>
      </c>
      <c r="H214" s="222">
        <v>58.05</v>
      </c>
      <c r="I214" s="223"/>
      <c r="J214" s="224">
        <f>ROUND(I214*H214,2)</f>
        <v>0</v>
      </c>
      <c r="K214" s="220" t="s">
        <v>139</v>
      </c>
      <c r="L214" s="44"/>
      <c r="M214" s="225" t="s">
        <v>1</v>
      </c>
      <c r="N214" s="226" t="s">
        <v>41</v>
      </c>
      <c r="O214" s="91"/>
      <c r="P214" s="227">
        <f>O214*H214</f>
        <v>0</v>
      </c>
      <c r="Q214" s="227">
        <v>0.00029999999999999996</v>
      </c>
      <c r="R214" s="227">
        <f>Q214*H214</f>
        <v>0.017414999999999996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197</v>
      </c>
      <c r="AT214" s="229" t="s">
        <v>135</v>
      </c>
      <c r="AU214" s="229" t="s">
        <v>86</v>
      </c>
      <c r="AY214" s="17" t="s">
        <v>132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84</v>
      </c>
      <c r="BK214" s="230">
        <f>ROUND(I214*H214,2)</f>
        <v>0</v>
      </c>
      <c r="BL214" s="17" t="s">
        <v>197</v>
      </c>
      <c r="BM214" s="229" t="s">
        <v>682</v>
      </c>
    </row>
    <row r="215" s="15" customFormat="1">
      <c r="A215" s="15"/>
      <c r="B215" s="274"/>
      <c r="C215" s="275"/>
      <c r="D215" s="233" t="s">
        <v>183</v>
      </c>
      <c r="E215" s="276" t="s">
        <v>1</v>
      </c>
      <c r="F215" s="277" t="s">
        <v>605</v>
      </c>
      <c r="G215" s="275"/>
      <c r="H215" s="276" t="s">
        <v>1</v>
      </c>
      <c r="I215" s="278"/>
      <c r="J215" s="275"/>
      <c r="K215" s="275"/>
      <c r="L215" s="279"/>
      <c r="M215" s="280"/>
      <c r="N215" s="281"/>
      <c r="O215" s="281"/>
      <c r="P215" s="281"/>
      <c r="Q215" s="281"/>
      <c r="R215" s="281"/>
      <c r="S215" s="281"/>
      <c r="T215" s="28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3" t="s">
        <v>183</v>
      </c>
      <c r="AU215" s="283" t="s">
        <v>86</v>
      </c>
      <c r="AV215" s="15" t="s">
        <v>84</v>
      </c>
      <c r="AW215" s="15" t="s">
        <v>32</v>
      </c>
      <c r="AX215" s="15" t="s">
        <v>76</v>
      </c>
      <c r="AY215" s="283" t="s">
        <v>132</v>
      </c>
    </row>
    <row r="216" s="15" customFormat="1">
      <c r="A216" s="15"/>
      <c r="B216" s="274"/>
      <c r="C216" s="275"/>
      <c r="D216" s="233" t="s">
        <v>183</v>
      </c>
      <c r="E216" s="276" t="s">
        <v>1</v>
      </c>
      <c r="F216" s="277" t="s">
        <v>606</v>
      </c>
      <c r="G216" s="275"/>
      <c r="H216" s="276" t="s">
        <v>1</v>
      </c>
      <c r="I216" s="278"/>
      <c r="J216" s="275"/>
      <c r="K216" s="275"/>
      <c r="L216" s="279"/>
      <c r="M216" s="280"/>
      <c r="N216" s="281"/>
      <c r="O216" s="281"/>
      <c r="P216" s="281"/>
      <c r="Q216" s="281"/>
      <c r="R216" s="281"/>
      <c r="S216" s="281"/>
      <c r="T216" s="282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83" t="s">
        <v>183</v>
      </c>
      <c r="AU216" s="283" t="s">
        <v>86</v>
      </c>
      <c r="AV216" s="15" t="s">
        <v>84</v>
      </c>
      <c r="AW216" s="15" t="s">
        <v>32</v>
      </c>
      <c r="AX216" s="15" t="s">
        <v>76</v>
      </c>
      <c r="AY216" s="283" t="s">
        <v>132</v>
      </c>
    </row>
    <row r="217" s="13" customFormat="1">
      <c r="A217" s="13"/>
      <c r="B217" s="231"/>
      <c r="C217" s="232"/>
      <c r="D217" s="233" t="s">
        <v>183</v>
      </c>
      <c r="E217" s="242" t="s">
        <v>1</v>
      </c>
      <c r="F217" s="234" t="s">
        <v>607</v>
      </c>
      <c r="G217" s="232"/>
      <c r="H217" s="235">
        <v>23.85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183</v>
      </c>
      <c r="AU217" s="241" t="s">
        <v>86</v>
      </c>
      <c r="AV217" s="13" t="s">
        <v>86</v>
      </c>
      <c r="AW217" s="13" t="s">
        <v>32</v>
      </c>
      <c r="AX217" s="13" t="s">
        <v>76</v>
      </c>
      <c r="AY217" s="241" t="s">
        <v>132</v>
      </c>
    </row>
    <row r="218" s="13" customFormat="1">
      <c r="A218" s="13"/>
      <c r="B218" s="231"/>
      <c r="C218" s="232"/>
      <c r="D218" s="233" t="s">
        <v>183</v>
      </c>
      <c r="E218" s="242" t="s">
        <v>1</v>
      </c>
      <c r="F218" s="234" t="s">
        <v>608</v>
      </c>
      <c r="G218" s="232"/>
      <c r="H218" s="235">
        <v>17.100000000000002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183</v>
      </c>
      <c r="AU218" s="241" t="s">
        <v>86</v>
      </c>
      <c r="AV218" s="13" t="s">
        <v>86</v>
      </c>
      <c r="AW218" s="13" t="s">
        <v>32</v>
      </c>
      <c r="AX218" s="13" t="s">
        <v>76</v>
      </c>
      <c r="AY218" s="241" t="s">
        <v>132</v>
      </c>
    </row>
    <row r="219" s="13" customFormat="1">
      <c r="A219" s="13"/>
      <c r="B219" s="231"/>
      <c r="C219" s="232"/>
      <c r="D219" s="233" t="s">
        <v>183</v>
      </c>
      <c r="E219" s="242" t="s">
        <v>1</v>
      </c>
      <c r="F219" s="234" t="s">
        <v>609</v>
      </c>
      <c r="G219" s="232"/>
      <c r="H219" s="235">
        <v>17.100000000000002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183</v>
      </c>
      <c r="AU219" s="241" t="s">
        <v>86</v>
      </c>
      <c r="AV219" s="13" t="s">
        <v>86</v>
      </c>
      <c r="AW219" s="13" t="s">
        <v>32</v>
      </c>
      <c r="AX219" s="13" t="s">
        <v>76</v>
      </c>
      <c r="AY219" s="241" t="s">
        <v>132</v>
      </c>
    </row>
    <row r="220" s="14" customFormat="1">
      <c r="A220" s="14"/>
      <c r="B220" s="257"/>
      <c r="C220" s="258"/>
      <c r="D220" s="233" t="s">
        <v>183</v>
      </c>
      <c r="E220" s="259" t="s">
        <v>1</v>
      </c>
      <c r="F220" s="260" t="s">
        <v>216</v>
      </c>
      <c r="G220" s="258"/>
      <c r="H220" s="261">
        <v>58.050000000000008</v>
      </c>
      <c r="I220" s="262"/>
      <c r="J220" s="258"/>
      <c r="K220" s="258"/>
      <c r="L220" s="263"/>
      <c r="M220" s="264"/>
      <c r="N220" s="265"/>
      <c r="O220" s="265"/>
      <c r="P220" s="265"/>
      <c r="Q220" s="265"/>
      <c r="R220" s="265"/>
      <c r="S220" s="265"/>
      <c r="T220" s="26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7" t="s">
        <v>183</v>
      </c>
      <c r="AU220" s="267" t="s">
        <v>86</v>
      </c>
      <c r="AV220" s="14" t="s">
        <v>140</v>
      </c>
      <c r="AW220" s="14" t="s">
        <v>32</v>
      </c>
      <c r="AX220" s="14" t="s">
        <v>84</v>
      </c>
      <c r="AY220" s="267" t="s">
        <v>132</v>
      </c>
    </row>
    <row r="221" s="2" customFormat="1" ht="37.8" customHeight="1">
      <c r="A221" s="38"/>
      <c r="B221" s="39"/>
      <c r="C221" s="218" t="s">
        <v>276</v>
      </c>
      <c r="D221" s="218" t="s">
        <v>135</v>
      </c>
      <c r="E221" s="219" t="s">
        <v>683</v>
      </c>
      <c r="F221" s="220" t="s">
        <v>684</v>
      </c>
      <c r="G221" s="221" t="s">
        <v>603</v>
      </c>
      <c r="H221" s="222">
        <v>58.05</v>
      </c>
      <c r="I221" s="223"/>
      <c r="J221" s="224">
        <f>ROUND(I221*H221,2)</f>
        <v>0</v>
      </c>
      <c r="K221" s="220" t="s">
        <v>139</v>
      </c>
      <c r="L221" s="44"/>
      <c r="M221" s="225" t="s">
        <v>1</v>
      </c>
      <c r="N221" s="226" t="s">
        <v>41</v>
      </c>
      <c r="O221" s="91"/>
      <c r="P221" s="227">
        <f>O221*H221</f>
        <v>0</v>
      </c>
      <c r="Q221" s="227">
        <v>0.009</v>
      </c>
      <c r="R221" s="227">
        <f>Q221*H221</f>
        <v>0.52245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197</v>
      </c>
      <c r="AT221" s="229" t="s">
        <v>135</v>
      </c>
      <c r="AU221" s="229" t="s">
        <v>86</v>
      </c>
      <c r="AY221" s="17" t="s">
        <v>132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84</v>
      </c>
      <c r="BK221" s="230">
        <f>ROUND(I221*H221,2)</f>
        <v>0</v>
      </c>
      <c r="BL221" s="17" t="s">
        <v>197</v>
      </c>
      <c r="BM221" s="229" t="s">
        <v>685</v>
      </c>
    </row>
    <row r="222" s="15" customFormat="1">
      <c r="A222" s="15"/>
      <c r="B222" s="274"/>
      <c r="C222" s="275"/>
      <c r="D222" s="233" t="s">
        <v>183</v>
      </c>
      <c r="E222" s="276" t="s">
        <v>1</v>
      </c>
      <c r="F222" s="277" t="s">
        <v>605</v>
      </c>
      <c r="G222" s="275"/>
      <c r="H222" s="276" t="s">
        <v>1</v>
      </c>
      <c r="I222" s="278"/>
      <c r="J222" s="275"/>
      <c r="K222" s="275"/>
      <c r="L222" s="279"/>
      <c r="M222" s="280"/>
      <c r="N222" s="281"/>
      <c r="O222" s="281"/>
      <c r="P222" s="281"/>
      <c r="Q222" s="281"/>
      <c r="R222" s="281"/>
      <c r="S222" s="281"/>
      <c r="T222" s="282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3" t="s">
        <v>183</v>
      </c>
      <c r="AU222" s="283" t="s">
        <v>86</v>
      </c>
      <c r="AV222" s="15" t="s">
        <v>84</v>
      </c>
      <c r="AW222" s="15" t="s">
        <v>32</v>
      </c>
      <c r="AX222" s="15" t="s">
        <v>76</v>
      </c>
      <c r="AY222" s="283" t="s">
        <v>132</v>
      </c>
    </row>
    <row r="223" s="15" customFormat="1">
      <c r="A223" s="15"/>
      <c r="B223" s="274"/>
      <c r="C223" s="275"/>
      <c r="D223" s="233" t="s">
        <v>183</v>
      </c>
      <c r="E223" s="276" t="s">
        <v>1</v>
      </c>
      <c r="F223" s="277" t="s">
        <v>606</v>
      </c>
      <c r="G223" s="275"/>
      <c r="H223" s="276" t="s">
        <v>1</v>
      </c>
      <c r="I223" s="278"/>
      <c r="J223" s="275"/>
      <c r="K223" s="275"/>
      <c r="L223" s="279"/>
      <c r="M223" s="280"/>
      <c r="N223" s="281"/>
      <c r="O223" s="281"/>
      <c r="P223" s="281"/>
      <c r="Q223" s="281"/>
      <c r="R223" s="281"/>
      <c r="S223" s="281"/>
      <c r="T223" s="28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3" t="s">
        <v>183</v>
      </c>
      <c r="AU223" s="283" t="s">
        <v>86</v>
      </c>
      <c r="AV223" s="15" t="s">
        <v>84</v>
      </c>
      <c r="AW223" s="15" t="s">
        <v>32</v>
      </c>
      <c r="AX223" s="15" t="s">
        <v>76</v>
      </c>
      <c r="AY223" s="283" t="s">
        <v>132</v>
      </c>
    </row>
    <row r="224" s="13" customFormat="1">
      <c r="A224" s="13"/>
      <c r="B224" s="231"/>
      <c r="C224" s="232"/>
      <c r="D224" s="233" t="s">
        <v>183</v>
      </c>
      <c r="E224" s="242" t="s">
        <v>1</v>
      </c>
      <c r="F224" s="234" t="s">
        <v>607</v>
      </c>
      <c r="G224" s="232"/>
      <c r="H224" s="235">
        <v>23.85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183</v>
      </c>
      <c r="AU224" s="241" t="s">
        <v>86</v>
      </c>
      <c r="AV224" s="13" t="s">
        <v>86</v>
      </c>
      <c r="AW224" s="13" t="s">
        <v>32</v>
      </c>
      <c r="AX224" s="13" t="s">
        <v>76</v>
      </c>
      <c r="AY224" s="241" t="s">
        <v>132</v>
      </c>
    </row>
    <row r="225" s="13" customFormat="1">
      <c r="A225" s="13"/>
      <c r="B225" s="231"/>
      <c r="C225" s="232"/>
      <c r="D225" s="233" t="s">
        <v>183</v>
      </c>
      <c r="E225" s="242" t="s">
        <v>1</v>
      </c>
      <c r="F225" s="234" t="s">
        <v>608</v>
      </c>
      <c r="G225" s="232"/>
      <c r="H225" s="235">
        <v>17.100000000000002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183</v>
      </c>
      <c r="AU225" s="241" t="s">
        <v>86</v>
      </c>
      <c r="AV225" s="13" t="s">
        <v>86</v>
      </c>
      <c r="AW225" s="13" t="s">
        <v>32</v>
      </c>
      <c r="AX225" s="13" t="s">
        <v>76</v>
      </c>
      <c r="AY225" s="241" t="s">
        <v>132</v>
      </c>
    </row>
    <row r="226" s="13" customFormat="1">
      <c r="A226" s="13"/>
      <c r="B226" s="231"/>
      <c r="C226" s="232"/>
      <c r="D226" s="233" t="s">
        <v>183</v>
      </c>
      <c r="E226" s="242" t="s">
        <v>1</v>
      </c>
      <c r="F226" s="234" t="s">
        <v>609</v>
      </c>
      <c r="G226" s="232"/>
      <c r="H226" s="235">
        <v>17.100000000000002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183</v>
      </c>
      <c r="AU226" s="241" t="s">
        <v>86</v>
      </c>
      <c r="AV226" s="13" t="s">
        <v>86</v>
      </c>
      <c r="AW226" s="13" t="s">
        <v>32</v>
      </c>
      <c r="AX226" s="13" t="s">
        <v>76</v>
      </c>
      <c r="AY226" s="241" t="s">
        <v>132</v>
      </c>
    </row>
    <row r="227" s="14" customFormat="1">
      <c r="A227" s="14"/>
      <c r="B227" s="257"/>
      <c r="C227" s="258"/>
      <c r="D227" s="233" t="s">
        <v>183</v>
      </c>
      <c r="E227" s="259" t="s">
        <v>1</v>
      </c>
      <c r="F227" s="260" t="s">
        <v>216</v>
      </c>
      <c r="G227" s="258"/>
      <c r="H227" s="261">
        <v>58.050000000000008</v>
      </c>
      <c r="I227" s="262"/>
      <c r="J227" s="258"/>
      <c r="K227" s="258"/>
      <c r="L227" s="263"/>
      <c r="M227" s="264"/>
      <c r="N227" s="265"/>
      <c r="O227" s="265"/>
      <c r="P227" s="265"/>
      <c r="Q227" s="265"/>
      <c r="R227" s="265"/>
      <c r="S227" s="265"/>
      <c r="T227" s="26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7" t="s">
        <v>183</v>
      </c>
      <c r="AU227" s="267" t="s">
        <v>86</v>
      </c>
      <c r="AV227" s="14" t="s">
        <v>140</v>
      </c>
      <c r="AW227" s="14" t="s">
        <v>32</v>
      </c>
      <c r="AX227" s="14" t="s">
        <v>84</v>
      </c>
      <c r="AY227" s="267" t="s">
        <v>132</v>
      </c>
    </row>
    <row r="228" s="2" customFormat="1" ht="24.15" customHeight="1">
      <c r="A228" s="38"/>
      <c r="B228" s="39"/>
      <c r="C228" s="243" t="s">
        <v>282</v>
      </c>
      <c r="D228" s="243" t="s">
        <v>206</v>
      </c>
      <c r="E228" s="244" t="s">
        <v>686</v>
      </c>
      <c r="F228" s="245" t="s">
        <v>687</v>
      </c>
      <c r="G228" s="246" t="s">
        <v>603</v>
      </c>
      <c r="H228" s="247">
        <v>66.757999999999992</v>
      </c>
      <c r="I228" s="248"/>
      <c r="J228" s="249">
        <f>ROUND(I228*H228,2)</f>
        <v>0</v>
      </c>
      <c r="K228" s="245" t="s">
        <v>139</v>
      </c>
      <c r="L228" s="250"/>
      <c r="M228" s="251" t="s">
        <v>1</v>
      </c>
      <c r="N228" s="252" t="s">
        <v>41</v>
      </c>
      <c r="O228" s="91"/>
      <c r="P228" s="227">
        <f>O228*H228</f>
        <v>0</v>
      </c>
      <c r="Q228" s="227">
        <v>0.02</v>
      </c>
      <c r="R228" s="227">
        <f>Q228*H228</f>
        <v>1.33516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209</v>
      </c>
      <c r="AT228" s="229" t="s">
        <v>206</v>
      </c>
      <c r="AU228" s="229" t="s">
        <v>86</v>
      </c>
      <c r="AY228" s="17" t="s">
        <v>132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84</v>
      </c>
      <c r="BK228" s="230">
        <f>ROUND(I228*H228,2)</f>
        <v>0</v>
      </c>
      <c r="BL228" s="17" t="s">
        <v>197</v>
      </c>
      <c r="BM228" s="229" t="s">
        <v>688</v>
      </c>
    </row>
    <row r="229" s="13" customFormat="1">
      <c r="A229" s="13"/>
      <c r="B229" s="231"/>
      <c r="C229" s="232"/>
      <c r="D229" s="233" t="s">
        <v>183</v>
      </c>
      <c r="E229" s="232"/>
      <c r="F229" s="234" t="s">
        <v>689</v>
      </c>
      <c r="G229" s="232"/>
      <c r="H229" s="235">
        <v>66.757999999999992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183</v>
      </c>
      <c r="AU229" s="241" t="s">
        <v>86</v>
      </c>
      <c r="AV229" s="13" t="s">
        <v>86</v>
      </c>
      <c r="AW229" s="13" t="s">
        <v>4</v>
      </c>
      <c r="AX229" s="13" t="s">
        <v>84</v>
      </c>
      <c r="AY229" s="241" t="s">
        <v>132</v>
      </c>
    </row>
    <row r="230" s="2" customFormat="1" ht="24.15" customHeight="1">
      <c r="A230" s="38"/>
      <c r="B230" s="39"/>
      <c r="C230" s="218" t="s">
        <v>287</v>
      </c>
      <c r="D230" s="218" t="s">
        <v>135</v>
      </c>
      <c r="E230" s="219" t="s">
        <v>690</v>
      </c>
      <c r="F230" s="220" t="s">
        <v>691</v>
      </c>
      <c r="G230" s="221" t="s">
        <v>274</v>
      </c>
      <c r="H230" s="268"/>
      <c r="I230" s="223"/>
      <c r="J230" s="224">
        <f>ROUND(I230*H230,2)</f>
        <v>0</v>
      </c>
      <c r="K230" s="220" t="s">
        <v>139</v>
      </c>
      <c r="L230" s="44"/>
      <c r="M230" s="225" t="s">
        <v>1</v>
      </c>
      <c r="N230" s="226" t="s">
        <v>41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197</v>
      </c>
      <c r="AT230" s="229" t="s">
        <v>135</v>
      </c>
      <c r="AU230" s="229" t="s">
        <v>86</v>
      </c>
      <c r="AY230" s="17" t="s">
        <v>132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84</v>
      </c>
      <c r="BK230" s="230">
        <f>ROUND(I230*H230,2)</f>
        <v>0</v>
      </c>
      <c r="BL230" s="17" t="s">
        <v>197</v>
      </c>
      <c r="BM230" s="229" t="s">
        <v>692</v>
      </c>
    </row>
    <row r="231" s="2" customFormat="1" ht="24.15" customHeight="1">
      <c r="A231" s="38"/>
      <c r="B231" s="39"/>
      <c r="C231" s="218" t="s">
        <v>292</v>
      </c>
      <c r="D231" s="218" t="s">
        <v>135</v>
      </c>
      <c r="E231" s="219" t="s">
        <v>693</v>
      </c>
      <c r="F231" s="220" t="s">
        <v>694</v>
      </c>
      <c r="G231" s="221" t="s">
        <v>274</v>
      </c>
      <c r="H231" s="268"/>
      <c r="I231" s="223"/>
      <c r="J231" s="224">
        <f>ROUND(I231*H231,2)</f>
        <v>0</v>
      </c>
      <c r="K231" s="220" t="s">
        <v>139</v>
      </c>
      <c r="L231" s="44"/>
      <c r="M231" s="225" t="s">
        <v>1</v>
      </c>
      <c r="N231" s="226" t="s">
        <v>41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197</v>
      </c>
      <c r="AT231" s="229" t="s">
        <v>135</v>
      </c>
      <c r="AU231" s="229" t="s">
        <v>86</v>
      </c>
      <c r="AY231" s="17" t="s">
        <v>132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84</v>
      </c>
      <c r="BK231" s="230">
        <f>ROUND(I231*H231,2)</f>
        <v>0</v>
      </c>
      <c r="BL231" s="17" t="s">
        <v>197</v>
      </c>
      <c r="BM231" s="229" t="s">
        <v>695</v>
      </c>
    </row>
    <row r="232" s="12" customFormat="1" ht="22.8" customHeight="1">
      <c r="A232" s="12"/>
      <c r="B232" s="202"/>
      <c r="C232" s="203"/>
      <c r="D232" s="204" t="s">
        <v>75</v>
      </c>
      <c r="E232" s="216" t="s">
        <v>696</v>
      </c>
      <c r="F232" s="216" t="s">
        <v>697</v>
      </c>
      <c r="G232" s="203"/>
      <c r="H232" s="203"/>
      <c r="I232" s="206"/>
      <c r="J232" s="217">
        <f>BK232</f>
        <v>0</v>
      </c>
      <c r="K232" s="203"/>
      <c r="L232" s="208"/>
      <c r="M232" s="209"/>
      <c r="N232" s="210"/>
      <c r="O232" s="210"/>
      <c r="P232" s="211">
        <f>SUM(P233:P268)</f>
        <v>0</v>
      </c>
      <c r="Q232" s="210"/>
      <c r="R232" s="211">
        <f>SUM(R233:R268)</f>
        <v>0.65620000000000008</v>
      </c>
      <c r="S232" s="210"/>
      <c r="T232" s="212">
        <f>SUM(T233:T268)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86</v>
      </c>
      <c r="AT232" s="214" t="s">
        <v>75</v>
      </c>
      <c r="AU232" s="214" t="s">
        <v>84</v>
      </c>
      <c r="AY232" s="213" t="s">
        <v>132</v>
      </c>
      <c r="BK232" s="215">
        <f>SUM(BK233:BK268)</f>
        <v>0</v>
      </c>
    </row>
    <row r="233" s="2" customFormat="1" ht="24.15" customHeight="1">
      <c r="A233" s="38"/>
      <c r="B233" s="39"/>
      <c r="C233" s="218" t="s">
        <v>297</v>
      </c>
      <c r="D233" s="218" t="s">
        <v>135</v>
      </c>
      <c r="E233" s="219" t="s">
        <v>698</v>
      </c>
      <c r="F233" s="220" t="s">
        <v>699</v>
      </c>
      <c r="G233" s="221" t="s">
        <v>603</v>
      </c>
      <c r="H233" s="222">
        <v>1312.4000000000002</v>
      </c>
      <c r="I233" s="223"/>
      <c r="J233" s="224">
        <f>ROUND(I233*H233,2)</f>
        <v>0</v>
      </c>
      <c r="K233" s="220" t="s">
        <v>139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197</v>
      </c>
      <c r="AT233" s="229" t="s">
        <v>135</v>
      </c>
      <c r="AU233" s="229" t="s">
        <v>86</v>
      </c>
      <c r="AY233" s="17" t="s">
        <v>132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197</v>
      </c>
      <c r="BM233" s="229" t="s">
        <v>700</v>
      </c>
    </row>
    <row r="234" s="15" customFormat="1">
      <c r="A234" s="15"/>
      <c r="B234" s="274"/>
      <c r="C234" s="275"/>
      <c r="D234" s="233" t="s">
        <v>183</v>
      </c>
      <c r="E234" s="276" t="s">
        <v>1</v>
      </c>
      <c r="F234" s="277" t="s">
        <v>701</v>
      </c>
      <c r="G234" s="275"/>
      <c r="H234" s="276" t="s">
        <v>1</v>
      </c>
      <c r="I234" s="278"/>
      <c r="J234" s="275"/>
      <c r="K234" s="275"/>
      <c r="L234" s="279"/>
      <c r="M234" s="280"/>
      <c r="N234" s="281"/>
      <c r="O234" s="281"/>
      <c r="P234" s="281"/>
      <c r="Q234" s="281"/>
      <c r="R234" s="281"/>
      <c r="S234" s="281"/>
      <c r="T234" s="28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83" t="s">
        <v>183</v>
      </c>
      <c r="AU234" s="283" t="s">
        <v>86</v>
      </c>
      <c r="AV234" s="15" t="s">
        <v>84</v>
      </c>
      <c r="AW234" s="15" t="s">
        <v>32</v>
      </c>
      <c r="AX234" s="15" t="s">
        <v>76</v>
      </c>
      <c r="AY234" s="283" t="s">
        <v>132</v>
      </c>
    </row>
    <row r="235" s="13" customFormat="1">
      <c r="A235" s="13"/>
      <c r="B235" s="231"/>
      <c r="C235" s="232"/>
      <c r="D235" s="233" t="s">
        <v>183</v>
      </c>
      <c r="E235" s="242" t="s">
        <v>1</v>
      </c>
      <c r="F235" s="234" t="s">
        <v>702</v>
      </c>
      <c r="G235" s="232"/>
      <c r="H235" s="235">
        <v>867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183</v>
      </c>
      <c r="AU235" s="241" t="s">
        <v>86</v>
      </c>
      <c r="AV235" s="13" t="s">
        <v>86</v>
      </c>
      <c r="AW235" s="13" t="s">
        <v>32</v>
      </c>
      <c r="AX235" s="13" t="s">
        <v>76</v>
      </c>
      <c r="AY235" s="241" t="s">
        <v>132</v>
      </c>
    </row>
    <row r="236" s="15" customFormat="1">
      <c r="A236" s="15"/>
      <c r="B236" s="274"/>
      <c r="C236" s="275"/>
      <c r="D236" s="233" t="s">
        <v>183</v>
      </c>
      <c r="E236" s="276" t="s">
        <v>1</v>
      </c>
      <c r="F236" s="277" t="s">
        <v>703</v>
      </c>
      <c r="G236" s="275"/>
      <c r="H236" s="276" t="s">
        <v>1</v>
      </c>
      <c r="I236" s="278"/>
      <c r="J236" s="275"/>
      <c r="K236" s="275"/>
      <c r="L236" s="279"/>
      <c r="M236" s="280"/>
      <c r="N236" s="281"/>
      <c r="O236" s="281"/>
      <c r="P236" s="281"/>
      <c r="Q236" s="281"/>
      <c r="R236" s="281"/>
      <c r="S236" s="281"/>
      <c r="T236" s="282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83" t="s">
        <v>183</v>
      </c>
      <c r="AU236" s="283" t="s">
        <v>86</v>
      </c>
      <c r="AV236" s="15" t="s">
        <v>84</v>
      </c>
      <c r="AW236" s="15" t="s">
        <v>32</v>
      </c>
      <c r="AX236" s="15" t="s">
        <v>76</v>
      </c>
      <c r="AY236" s="283" t="s">
        <v>132</v>
      </c>
    </row>
    <row r="237" s="13" customFormat="1">
      <c r="A237" s="13"/>
      <c r="B237" s="231"/>
      <c r="C237" s="232"/>
      <c r="D237" s="233" t="s">
        <v>183</v>
      </c>
      <c r="E237" s="242" t="s">
        <v>1</v>
      </c>
      <c r="F237" s="234" t="s">
        <v>668</v>
      </c>
      <c r="G237" s="232"/>
      <c r="H237" s="235">
        <v>104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183</v>
      </c>
      <c r="AU237" s="241" t="s">
        <v>86</v>
      </c>
      <c r="AV237" s="13" t="s">
        <v>86</v>
      </c>
      <c r="AW237" s="13" t="s">
        <v>32</v>
      </c>
      <c r="AX237" s="13" t="s">
        <v>76</v>
      </c>
      <c r="AY237" s="241" t="s">
        <v>132</v>
      </c>
    </row>
    <row r="238" s="13" customFormat="1">
      <c r="A238" s="13"/>
      <c r="B238" s="231"/>
      <c r="C238" s="232"/>
      <c r="D238" s="233" t="s">
        <v>183</v>
      </c>
      <c r="E238" s="242" t="s">
        <v>1</v>
      </c>
      <c r="F238" s="234" t="s">
        <v>669</v>
      </c>
      <c r="G238" s="232"/>
      <c r="H238" s="235">
        <v>176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183</v>
      </c>
      <c r="AU238" s="241" t="s">
        <v>86</v>
      </c>
      <c r="AV238" s="13" t="s">
        <v>86</v>
      </c>
      <c r="AW238" s="13" t="s">
        <v>32</v>
      </c>
      <c r="AX238" s="13" t="s">
        <v>76</v>
      </c>
      <c r="AY238" s="241" t="s">
        <v>132</v>
      </c>
    </row>
    <row r="239" s="15" customFormat="1">
      <c r="A239" s="15"/>
      <c r="B239" s="274"/>
      <c r="C239" s="275"/>
      <c r="D239" s="233" t="s">
        <v>183</v>
      </c>
      <c r="E239" s="276" t="s">
        <v>1</v>
      </c>
      <c r="F239" s="277" t="s">
        <v>704</v>
      </c>
      <c r="G239" s="275"/>
      <c r="H239" s="276" t="s">
        <v>1</v>
      </c>
      <c r="I239" s="278"/>
      <c r="J239" s="275"/>
      <c r="K239" s="275"/>
      <c r="L239" s="279"/>
      <c r="M239" s="280"/>
      <c r="N239" s="281"/>
      <c r="O239" s="281"/>
      <c r="P239" s="281"/>
      <c r="Q239" s="281"/>
      <c r="R239" s="281"/>
      <c r="S239" s="281"/>
      <c r="T239" s="282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83" t="s">
        <v>183</v>
      </c>
      <c r="AU239" s="283" t="s">
        <v>86</v>
      </c>
      <c r="AV239" s="15" t="s">
        <v>84</v>
      </c>
      <c r="AW239" s="15" t="s">
        <v>32</v>
      </c>
      <c r="AX239" s="15" t="s">
        <v>76</v>
      </c>
      <c r="AY239" s="283" t="s">
        <v>132</v>
      </c>
    </row>
    <row r="240" s="13" customFormat="1">
      <c r="A240" s="13"/>
      <c r="B240" s="231"/>
      <c r="C240" s="232"/>
      <c r="D240" s="233" t="s">
        <v>183</v>
      </c>
      <c r="E240" s="242" t="s">
        <v>1</v>
      </c>
      <c r="F240" s="234" t="s">
        <v>705</v>
      </c>
      <c r="G240" s="232"/>
      <c r="H240" s="235">
        <v>34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183</v>
      </c>
      <c r="AU240" s="241" t="s">
        <v>86</v>
      </c>
      <c r="AV240" s="13" t="s">
        <v>86</v>
      </c>
      <c r="AW240" s="13" t="s">
        <v>32</v>
      </c>
      <c r="AX240" s="13" t="s">
        <v>76</v>
      </c>
      <c r="AY240" s="241" t="s">
        <v>132</v>
      </c>
    </row>
    <row r="241" s="13" customFormat="1">
      <c r="A241" s="13"/>
      <c r="B241" s="231"/>
      <c r="C241" s="232"/>
      <c r="D241" s="233" t="s">
        <v>183</v>
      </c>
      <c r="E241" s="242" t="s">
        <v>1</v>
      </c>
      <c r="F241" s="234" t="s">
        <v>706</v>
      </c>
      <c r="G241" s="232"/>
      <c r="H241" s="235">
        <v>44.2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183</v>
      </c>
      <c r="AU241" s="241" t="s">
        <v>86</v>
      </c>
      <c r="AV241" s="13" t="s">
        <v>86</v>
      </c>
      <c r="AW241" s="13" t="s">
        <v>32</v>
      </c>
      <c r="AX241" s="13" t="s">
        <v>76</v>
      </c>
      <c r="AY241" s="241" t="s">
        <v>132</v>
      </c>
    </row>
    <row r="242" s="13" customFormat="1">
      <c r="A242" s="13"/>
      <c r="B242" s="231"/>
      <c r="C242" s="232"/>
      <c r="D242" s="233" t="s">
        <v>183</v>
      </c>
      <c r="E242" s="242" t="s">
        <v>1</v>
      </c>
      <c r="F242" s="234" t="s">
        <v>707</v>
      </c>
      <c r="G242" s="232"/>
      <c r="H242" s="235">
        <v>44.2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183</v>
      </c>
      <c r="AU242" s="241" t="s">
        <v>86</v>
      </c>
      <c r="AV242" s="13" t="s">
        <v>86</v>
      </c>
      <c r="AW242" s="13" t="s">
        <v>32</v>
      </c>
      <c r="AX242" s="13" t="s">
        <v>76</v>
      </c>
      <c r="AY242" s="241" t="s">
        <v>132</v>
      </c>
    </row>
    <row r="243" s="13" customFormat="1">
      <c r="A243" s="13"/>
      <c r="B243" s="231"/>
      <c r="C243" s="232"/>
      <c r="D243" s="233" t="s">
        <v>183</v>
      </c>
      <c r="E243" s="242" t="s">
        <v>1</v>
      </c>
      <c r="F243" s="234" t="s">
        <v>708</v>
      </c>
      <c r="G243" s="232"/>
      <c r="H243" s="235">
        <v>43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183</v>
      </c>
      <c r="AU243" s="241" t="s">
        <v>86</v>
      </c>
      <c r="AV243" s="13" t="s">
        <v>86</v>
      </c>
      <c r="AW243" s="13" t="s">
        <v>32</v>
      </c>
      <c r="AX243" s="13" t="s">
        <v>76</v>
      </c>
      <c r="AY243" s="241" t="s">
        <v>132</v>
      </c>
    </row>
    <row r="244" s="14" customFormat="1">
      <c r="A244" s="14"/>
      <c r="B244" s="257"/>
      <c r="C244" s="258"/>
      <c r="D244" s="233" t="s">
        <v>183</v>
      </c>
      <c r="E244" s="259" t="s">
        <v>1</v>
      </c>
      <c r="F244" s="260" t="s">
        <v>216</v>
      </c>
      <c r="G244" s="258"/>
      <c r="H244" s="261">
        <v>1312.4000000000002</v>
      </c>
      <c r="I244" s="262"/>
      <c r="J244" s="258"/>
      <c r="K244" s="258"/>
      <c r="L244" s="263"/>
      <c r="M244" s="264"/>
      <c r="N244" s="265"/>
      <c r="O244" s="265"/>
      <c r="P244" s="265"/>
      <c r="Q244" s="265"/>
      <c r="R244" s="265"/>
      <c r="S244" s="265"/>
      <c r="T244" s="26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7" t="s">
        <v>183</v>
      </c>
      <c r="AU244" s="267" t="s">
        <v>86</v>
      </c>
      <c r="AV244" s="14" t="s">
        <v>140</v>
      </c>
      <c r="AW244" s="14" t="s">
        <v>32</v>
      </c>
      <c r="AX244" s="14" t="s">
        <v>84</v>
      </c>
      <c r="AY244" s="267" t="s">
        <v>132</v>
      </c>
    </row>
    <row r="245" s="2" customFormat="1" ht="24.15" customHeight="1">
      <c r="A245" s="38"/>
      <c r="B245" s="39"/>
      <c r="C245" s="218" t="s">
        <v>301</v>
      </c>
      <c r="D245" s="218" t="s">
        <v>135</v>
      </c>
      <c r="E245" s="219" t="s">
        <v>709</v>
      </c>
      <c r="F245" s="220" t="s">
        <v>710</v>
      </c>
      <c r="G245" s="221" t="s">
        <v>603</v>
      </c>
      <c r="H245" s="222">
        <v>1312.4000000000002</v>
      </c>
      <c r="I245" s="223"/>
      <c r="J245" s="224">
        <f>ROUND(I245*H245,2)</f>
        <v>0</v>
      </c>
      <c r="K245" s="220" t="s">
        <v>139</v>
      </c>
      <c r="L245" s="44"/>
      <c r="M245" s="225" t="s">
        <v>1</v>
      </c>
      <c r="N245" s="226" t="s">
        <v>41</v>
      </c>
      <c r="O245" s="91"/>
      <c r="P245" s="227">
        <f>O245*H245</f>
        <v>0</v>
      </c>
      <c r="Q245" s="227">
        <v>0.00021</v>
      </c>
      <c r="R245" s="227">
        <f>Q245*H245</f>
        <v>0.275604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197</v>
      </c>
      <c r="AT245" s="229" t="s">
        <v>135</v>
      </c>
      <c r="AU245" s="229" t="s">
        <v>86</v>
      </c>
      <c r="AY245" s="17" t="s">
        <v>132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84</v>
      </c>
      <c r="BK245" s="230">
        <f>ROUND(I245*H245,2)</f>
        <v>0</v>
      </c>
      <c r="BL245" s="17" t="s">
        <v>197</v>
      </c>
      <c r="BM245" s="229" t="s">
        <v>711</v>
      </c>
    </row>
    <row r="246" s="15" customFormat="1">
      <c r="A246" s="15"/>
      <c r="B246" s="274"/>
      <c r="C246" s="275"/>
      <c r="D246" s="233" t="s">
        <v>183</v>
      </c>
      <c r="E246" s="276" t="s">
        <v>1</v>
      </c>
      <c r="F246" s="277" t="s">
        <v>701</v>
      </c>
      <c r="G246" s="275"/>
      <c r="H246" s="276" t="s">
        <v>1</v>
      </c>
      <c r="I246" s="278"/>
      <c r="J246" s="275"/>
      <c r="K246" s="275"/>
      <c r="L246" s="279"/>
      <c r="M246" s="280"/>
      <c r="N246" s="281"/>
      <c r="O246" s="281"/>
      <c r="P246" s="281"/>
      <c r="Q246" s="281"/>
      <c r="R246" s="281"/>
      <c r="S246" s="281"/>
      <c r="T246" s="282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3" t="s">
        <v>183</v>
      </c>
      <c r="AU246" s="283" t="s">
        <v>86</v>
      </c>
      <c r="AV246" s="15" t="s">
        <v>84</v>
      </c>
      <c r="AW246" s="15" t="s">
        <v>32</v>
      </c>
      <c r="AX246" s="15" t="s">
        <v>76</v>
      </c>
      <c r="AY246" s="283" t="s">
        <v>132</v>
      </c>
    </row>
    <row r="247" s="13" customFormat="1">
      <c r="A247" s="13"/>
      <c r="B247" s="231"/>
      <c r="C247" s="232"/>
      <c r="D247" s="233" t="s">
        <v>183</v>
      </c>
      <c r="E247" s="242" t="s">
        <v>1</v>
      </c>
      <c r="F247" s="234" t="s">
        <v>702</v>
      </c>
      <c r="G247" s="232"/>
      <c r="H247" s="235">
        <v>867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183</v>
      </c>
      <c r="AU247" s="241" t="s">
        <v>86</v>
      </c>
      <c r="AV247" s="13" t="s">
        <v>86</v>
      </c>
      <c r="AW247" s="13" t="s">
        <v>32</v>
      </c>
      <c r="AX247" s="13" t="s">
        <v>76</v>
      </c>
      <c r="AY247" s="241" t="s">
        <v>132</v>
      </c>
    </row>
    <row r="248" s="15" customFormat="1">
      <c r="A248" s="15"/>
      <c r="B248" s="274"/>
      <c r="C248" s="275"/>
      <c r="D248" s="233" t="s">
        <v>183</v>
      </c>
      <c r="E248" s="276" t="s">
        <v>1</v>
      </c>
      <c r="F248" s="277" t="s">
        <v>703</v>
      </c>
      <c r="G248" s="275"/>
      <c r="H248" s="276" t="s">
        <v>1</v>
      </c>
      <c r="I248" s="278"/>
      <c r="J248" s="275"/>
      <c r="K248" s="275"/>
      <c r="L248" s="279"/>
      <c r="M248" s="280"/>
      <c r="N248" s="281"/>
      <c r="O248" s="281"/>
      <c r="P248" s="281"/>
      <c r="Q248" s="281"/>
      <c r="R248" s="281"/>
      <c r="S248" s="281"/>
      <c r="T248" s="282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3" t="s">
        <v>183</v>
      </c>
      <c r="AU248" s="283" t="s">
        <v>86</v>
      </c>
      <c r="AV248" s="15" t="s">
        <v>84</v>
      </c>
      <c r="AW248" s="15" t="s">
        <v>32</v>
      </c>
      <c r="AX248" s="15" t="s">
        <v>76</v>
      </c>
      <c r="AY248" s="283" t="s">
        <v>132</v>
      </c>
    </row>
    <row r="249" s="13" customFormat="1">
      <c r="A249" s="13"/>
      <c r="B249" s="231"/>
      <c r="C249" s="232"/>
      <c r="D249" s="233" t="s">
        <v>183</v>
      </c>
      <c r="E249" s="242" t="s">
        <v>1</v>
      </c>
      <c r="F249" s="234" t="s">
        <v>668</v>
      </c>
      <c r="G249" s="232"/>
      <c r="H249" s="235">
        <v>104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183</v>
      </c>
      <c r="AU249" s="241" t="s">
        <v>86</v>
      </c>
      <c r="AV249" s="13" t="s">
        <v>86</v>
      </c>
      <c r="AW249" s="13" t="s">
        <v>32</v>
      </c>
      <c r="AX249" s="13" t="s">
        <v>76</v>
      </c>
      <c r="AY249" s="241" t="s">
        <v>132</v>
      </c>
    </row>
    <row r="250" s="13" customFormat="1">
      <c r="A250" s="13"/>
      <c r="B250" s="231"/>
      <c r="C250" s="232"/>
      <c r="D250" s="233" t="s">
        <v>183</v>
      </c>
      <c r="E250" s="242" t="s">
        <v>1</v>
      </c>
      <c r="F250" s="234" t="s">
        <v>669</v>
      </c>
      <c r="G250" s="232"/>
      <c r="H250" s="235">
        <v>176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183</v>
      </c>
      <c r="AU250" s="241" t="s">
        <v>86</v>
      </c>
      <c r="AV250" s="13" t="s">
        <v>86</v>
      </c>
      <c r="AW250" s="13" t="s">
        <v>32</v>
      </c>
      <c r="AX250" s="13" t="s">
        <v>76</v>
      </c>
      <c r="AY250" s="241" t="s">
        <v>132</v>
      </c>
    </row>
    <row r="251" s="15" customFormat="1">
      <c r="A251" s="15"/>
      <c r="B251" s="274"/>
      <c r="C251" s="275"/>
      <c r="D251" s="233" t="s">
        <v>183</v>
      </c>
      <c r="E251" s="276" t="s">
        <v>1</v>
      </c>
      <c r="F251" s="277" t="s">
        <v>704</v>
      </c>
      <c r="G251" s="275"/>
      <c r="H251" s="276" t="s">
        <v>1</v>
      </c>
      <c r="I251" s="278"/>
      <c r="J251" s="275"/>
      <c r="K251" s="275"/>
      <c r="L251" s="279"/>
      <c r="M251" s="280"/>
      <c r="N251" s="281"/>
      <c r="O251" s="281"/>
      <c r="P251" s="281"/>
      <c r="Q251" s="281"/>
      <c r="R251" s="281"/>
      <c r="S251" s="281"/>
      <c r="T251" s="282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83" t="s">
        <v>183</v>
      </c>
      <c r="AU251" s="283" t="s">
        <v>86</v>
      </c>
      <c r="AV251" s="15" t="s">
        <v>84</v>
      </c>
      <c r="AW251" s="15" t="s">
        <v>32</v>
      </c>
      <c r="AX251" s="15" t="s">
        <v>76</v>
      </c>
      <c r="AY251" s="283" t="s">
        <v>132</v>
      </c>
    </row>
    <row r="252" s="13" customFormat="1">
      <c r="A252" s="13"/>
      <c r="B252" s="231"/>
      <c r="C252" s="232"/>
      <c r="D252" s="233" t="s">
        <v>183</v>
      </c>
      <c r="E252" s="242" t="s">
        <v>1</v>
      </c>
      <c r="F252" s="234" t="s">
        <v>705</v>
      </c>
      <c r="G252" s="232"/>
      <c r="H252" s="235">
        <v>34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183</v>
      </c>
      <c r="AU252" s="241" t="s">
        <v>86</v>
      </c>
      <c r="AV252" s="13" t="s">
        <v>86</v>
      </c>
      <c r="AW252" s="13" t="s">
        <v>32</v>
      </c>
      <c r="AX252" s="13" t="s">
        <v>76</v>
      </c>
      <c r="AY252" s="241" t="s">
        <v>132</v>
      </c>
    </row>
    <row r="253" s="13" customFormat="1">
      <c r="A253" s="13"/>
      <c r="B253" s="231"/>
      <c r="C253" s="232"/>
      <c r="D253" s="233" t="s">
        <v>183</v>
      </c>
      <c r="E253" s="242" t="s">
        <v>1</v>
      </c>
      <c r="F253" s="234" t="s">
        <v>706</v>
      </c>
      <c r="G253" s="232"/>
      <c r="H253" s="235">
        <v>44.2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183</v>
      </c>
      <c r="AU253" s="241" t="s">
        <v>86</v>
      </c>
      <c r="AV253" s="13" t="s">
        <v>86</v>
      </c>
      <c r="AW253" s="13" t="s">
        <v>32</v>
      </c>
      <c r="AX253" s="13" t="s">
        <v>76</v>
      </c>
      <c r="AY253" s="241" t="s">
        <v>132</v>
      </c>
    </row>
    <row r="254" s="13" customFormat="1">
      <c r="A254" s="13"/>
      <c r="B254" s="231"/>
      <c r="C254" s="232"/>
      <c r="D254" s="233" t="s">
        <v>183</v>
      </c>
      <c r="E254" s="242" t="s">
        <v>1</v>
      </c>
      <c r="F254" s="234" t="s">
        <v>707</v>
      </c>
      <c r="G254" s="232"/>
      <c r="H254" s="235">
        <v>44.2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183</v>
      </c>
      <c r="AU254" s="241" t="s">
        <v>86</v>
      </c>
      <c r="AV254" s="13" t="s">
        <v>86</v>
      </c>
      <c r="AW254" s="13" t="s">
        <v>32</v>
      </c>
      <c r="AX254" s="13" t="s">
        <v>76</v>
      </c>
      <c r="AY254" s="241" t="s">
        <v>132</v>
      </c>
    </row>
    <row r="255" s="13" customFormat="1">
      <c r="A255" s="13"/>
      <c r="B255" s="231"/>
      <c r="C255" s="232"/>
      <c r="D255" s="233" t="s">
        <v>183</v>
      </c>
      <c r="E255" s="242" t="s">
        <v>1</v>
      </c>
      <c r="F255" s="234" t="s">
        <v>708</v>
      </c>
      <c r="G255" s="232"/>
      <c r="H255" s="235">
        <v>43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183</v>
      </c>
      <c r="AU255" s="241" t="s">
        <v>86</v>
      </c>
      <c r="AV255" s="13" t="s">
        <v>86</v>
      </c>
      <c r="AW255" s="13" t="s">
        <v>32</v>
      </c>
      <c r="AX255" s="13" t="s">
        <v>76</v>
      </c>
      <c r="AY255" s="241" t="s">
        <v>132</v>
      </c>
    </row>
    <row r="256" s="14" customFormat="1">
      <c r="A256" s="14"/>
      <c r="B256" s="257"/>
      <c r="C256" s="258"/>
      <c r="D256" s="233" t="s">
        <v>183</v>
      </c>
      <c r="E256" s="259" t="s">
        <v>1</v>
      </c>
      <c r="F256" s="260" t="s">
        <v>216</v>
      </c>
      <c r="G256" s="258"/>
      <c r="H256" s="261">
        <v>1312.4000000000002</v>
      </c>
      <c r="I256" s="262"/>
      <c r="J256" s="258"/>
      <c r="K256" s="258"/>
      <c r="L256" s="263"/>
      <c r="M256" s="264"/>
      <c r="N256" s="265"/>
      <c r="O256" s="265"/>
      <c r="P256" s="265"/>
      <c r="Q256" s="265"/>
      <c r="R256" s="265"/>
      <c r="S256" s="265"/>
      <c r="T256" s="26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7" t="s">
        <v>183</v>
      </c>
      <c r="AU256" s="267" t="s">
        <v>86</v>
      </c>
      <c r="AV256" s="14" t="s">
        <v>140</v>
      </c>
      <c r="AW256" s="14" t="s">
        <v>32</v>
      </c>
      <c r="AX256" s="14" t="s">
        <v>84</v>
      </c>
      <c r="AY256" s="267" t="s">
        <v>132</v>
      </c>
    </row>
    <row r="257" s="2" customFormat="1" ht="24.15" customHeight="1">
      <c r="A257" s="38"/>
      <c r="B257" s="39"/>
      <c r="C257" s="218" t="s">
        <v>305</v>
      </c>
      <c r="D257" s="218" t="s">
        <v>135</v>
      </c>
      <c r="E257" s="219" t="s">
        <v>712</v>
      </c>
      <c r="F257" s="220" t="s">
        <v>713</v>
      </c>
      <c r="G257" s="221" t="s">
        <v>603</v>
      </c>
      <c r="H257" s="222">
        <v>1312.4000000000002</v>
      </c>
      <c r="I257" s="223"/>
      <c r="J257" s="224">
        <f>ROUND(I257*H257,2)</f>
        <v>0</v>
      </c>
      <c r="K257" s="220" t="s">
        <v>139</v>
      </c>
      <c r="L257" s="44"/>
      <c r="M257" s="225" t="s">
        <v>1</v>
      </c>
      <c r="N257" s="226" t="s">
        <v>41</v>
      </c>
      <c r="O257" s="91"/>
      <c r="P257" s="227">
        <f>O257*H257</f>
        <v>0</v>
      </c>
      <c r="Q257" s="227">
        <v>0.00029</v>
      </c>
      <c r="R257" s="227">
        <f>Q257*H257</f>
        <v>0.38059600000000008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197</v>
      </c>
      <c r="AT257" s="229" t="s">
        <v>135</v>
      </c>
      <c r="AU257" s="229" t="s">
        <v>86</v>
      </c>
      <c r="AY257" s="17" t="s">
        <v>132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84</v>
      </c>
      <c r="BK257" s="230">
        <f>ROUND(I257*H257,2)</f>
        <v>0</v>
      </c>
      <c r="BL257" s="17" t="s">
        <v>197</v>
      </c>
      <c r="BM257" s="229" t="s">
        <v>714</v>
      </c>
    </row>
    <row r="258" s="15" customFormat="1">
      <c r="A258" s="15"/>
      <c r="B258" s="274"/>
      <c r="C258" s="275"/>
      <c r="D258" s="233" t="s">
        <v>183</v>
      </c>
      <c r="E258" s="276" t="s">
        <v>1</v>
      </c>
      <c r="F258" s="277" t="s">
        <v>701</v>
      </c>
      <c r="G258" s="275"/>
      <c r="H258" s="276" t="s">
        <v>1</v>
      </c>
      <c r="I258" s="278"/>
      <c r="J258" s="275"/>
      <c r="K258" s="275"/>
      <c r="L258" s="279"/>
      <c r="M258" s="280"/>
      <c r="N258" s="281"/>
      <c r="O258" s="281"/>
      <c r="P258" s="281"/>
      <c r="Q258" s="281"/>
      <c r="R258" s="281"/>
      <c r="S258" s="281"/>
      <c r="T258" s="282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3" t="s">
        <v>183</v>
      </c>
      <c r="AU258" s="283" t="s">
        <v>86</v>
      </c>
      <c r="AV258" s="15" t="s">
        <v>84</v>
      </c>
      <c r="AW258" s="15" t="s">
        <v>32</v>
      </c>
      <c r="AX258" s="15" t="s">
        <v>76</v>
      </c>
      <c r="AY258" s="283" t="s">
        <v>132</v>
      </c>
    </row>
    <row r="259" s="13" customFormat="1">
      <c r="A259" s="13"/>
      <c r="B259" s="231"/>
      <c r="C259" s="232"/>
      <c r="D259" s="233" t="s">
        <v>183</v>
      </c>
      <c r="E259" s="242" t="s">
        <v>1</v>
      </c>
      <c r="F259" s="234" t="s">
        <v>702</v>
      </c>
      <c r="G259" s="232"/>
      <c r="H259" s="235">
        <v>867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183</v>
      </c>
      <c r="AU259" s="241" t="s">
        <v>86</v>
      </c>
      <c r="AV259" s="13" t="s">
        <v>86</v>
      </c>
      <c r="AW259" s="13" t="s">
        <v>32</v>
      </c>
      <c r="AX259" s="13" t="s">
        <v>76</v>
      </c>
      <c r="AY259" s="241" t="s">
        <v>132</v>
      </c>
    </row>
    <row r="260" s="15" customFormat="1">
      <c r="A260" s="15"/>
      <c r="B260" s="274"/>
      <c r="C260" s="275"/>
      <c r="D260" s="233" t="s">
        <v>183</v>
      </c>
      <c r="E260" s="276" t="s">
        <v>1</v>
      </c>
      <c r="F260" s="277" t="s">
        <v>703</v>
      </c>
      <c r="G260" s="275"/>
      <c r="H260" s="276" t="s">
        <v>1</v>
      </c>
      <c r="I260" s="278"/>
      <c r="J260" s="275"/>
      <c r="K260" s="275"/>
      <c r="L260" s="279"/>
      <c r="M260" s="280"/>
      <c r="N260" s="281"/>
      <c r="O260" s="281"/>
      <c r="P260" s="281"/>
      <c r="Q260" s="281"/>
      <c r="R260" s="281"/>
      <c r="S260" s="281"/>
      <c r="T260" s="28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83" t="s">
        <v>183</v>
      </c>
      <c r="AU260" s="283" t="s">
        <v>86</v>
      </c>
      <c r="AV260" s="15" t="s">
        <v>84</v>
      </c>
      <c r="AW260" s="15" t="s">
        <v>32</v>
      </c>
      <c r="AX260" s="15" t="s">
        <v>76</v>
      </c>
      <c r="AY260" s="283" t="s">
        <v>132</v>
      </c>
    </row>
    <row r="261" s="13" customFormat="1">
      <c r="A261" s="13"/>
      <c r="B261" s="231"/>
      <c r="C261" s="232"/>
      <c r="D261" s="233" t="s">
        <v>183</v>
      </c>
      <c r="E261" s="242" t="s">
        <v>1</v>
      </c>
      <c r="F261" s="234" t="s">
        <v>668</v>
      </c>
      <c r="G261" s="232"/>
      <c r="H261" s="235">
        <v>104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183</v>
      </c>
      <c r="AU261" s="241" t="s">
        <v>86</v>
      </c>
      <c r="AV261" s="13" t="s">
        <v>86</v>
      </c>
      <c r="AW261" s="13" t="s">
        <v>32</v>
      </c>
      <c r="AX261" s="13" t="s">
        <v>76</v>
      </c>
      <c r="AY261" s="241" t="s">
        <v>132</v>
      </c>
    </row>
    <row r="262" s="13" customFormat="1">
      <c r="A262" s="13"/>
      <c r="B262" s="231"/>
      <c r="C262" s="232"/>
      <c r="D262" s="233" t="s">
        <v>183</v>
      </c>
      <c r="E262" s="242" t="s">
        <v>1</v>
      </c>
      <c r="F262" s="234" t="s">
        <v>669</v>
      </c>
      <c r="G262" s="232"/>
      <c r="H262" s="235">
        <v>176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183</v>
      </c>
      <c r="AU262" s="241" t="s">
        <v>86</v>
      </c>
      <c r="AV262" s="13" t="s">
        <v>86</v>
      </c>
      <c r="AW262" s="13" t="s">
        <v>32</v>
      </c>
      <c r="AX262" s="13" t="s">
        <v>76</v>
      </c>
      <c r="AY262" s="241" t="s">
        <v>132</v>
      </c>
    </row>
    <row r="263" s="15" customFormat="1">
      <c r="A263" s="15"/>
      <c r="B263" s="274"/>
      <c r="C263" s="275"/>
      <c r="D263" s="233" t="s">
        <v>183</v>
      </c>
      <c r="E263" s="276" t="s">
        <v>1</v>
      </c>
      <c r="F263" s="277" t="s">
        <v>704</v>
      </c>
      <c r="G263" s="275"/>
      <c r="H263" s="276" t="s">
        <v>1</v>
      </c>
      <c r="I263" s="278"/>
      <c r="J263" s="275"/>
      <c r="K263" s="275"/>
      <c r="L263" s="279"/>
      <c r="M263" s="280"/>
      <c r="N263" s="281"/>
      <c r="O263" s="281"/>
      <c r="P263" s="281"/>
      <c r="Q263" s="281"/>
      <c r="R263" s="281"/>
      <c r="S263" s="281"/>
      <c r="T263" s="282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83" t="s">
        <v>183</v>
      </c>
      <c r="AU263" s="283" t="s">
        <v>86</v>
      </c>
      <c r="AV263" s="15" t="s">
        <v>84</v>
      </c>
      <c r="AW263" s="15" t="s">
        <v>32</v>
      </c>
      <c r="AX263" s="15" t="s">
        <v>76</v>
      </c>
      <c r="AY263" s="283" t="s">
        <v>132</v>
      </c>
    </row>
    <row r="264" s="13" customFormat="1">
      <c r="A264" s="13"/>
      <c r="B264" s="231"/>
      <c r="C264" s="232"/>
      <c r="D264" s="233" t="s">
        <v>183</v>
      </c>
      <c r="E264" s="242" t="s">
        <v>1</v>
      </c>
      <c r="F264" s="234" t="s">
        <v>705</v>
      </c>
      <c r="G264" s="232"/>
      <c r="H264" s="235">
        <v>34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183</v>
      </c>
      <c r="AU264" s="241" t="s">
        <v>86</v>
      </c>
      <c r="AV264" s="13" t="s">
        <v>86</v>
      </c>
      <c r="AW264" s="13" t="s">
        <v>32</v>
      </c>
      <c r="AX264" s="13" t="s">
        <v>76</v>
      </c>
      <c r="AY264" s="241" t="s">
        <v>132</v>
      </c>
    </row>
    <row r="265" s="13" customFormat="1">
      <c r="A265" s="13"/>
      <c r="B265" s="231"/>
      <c r="C265" s="232"/>
      <c r="D265" s="233" t="s">
        <v>183</v>
      </c>
      <c r="E265" s="242" t="s">
        <v>1</v>
      </c>
      <c r="F265" s="234" t="s">
        <v>706</v>
      </c>
      <c r="G265" s="232"/>
      <c r="H265" s="235">
        <v>44.2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1" t="s">
        <v>183</v>
      </c>
      <c r="AU265" s="241" t="s">
        <v>86</v>
      </c>
      <c r="AV265" s="13" t="s">
        <v>86</v>
      </c>
      <c r="AW265" s="13" t="s">
        <v>32</v>
      </c>
      <c r="AX265" s="13" t="s">
        <v>76</v>
      </c>
      <c r="AY265" s="241" t="s">
        <v>132</v>
      </c>
    </row>
    <row r="266" s="13" customFormat="1">
      <c r="A266" s="13"/>
      <c r="B266" s="231"/>
      <c r="C266" s="232"/>
      <c r="D266" s="233" t="s">
        <v>183</v>
      </c>
      <c r="E266" s="242" t="s">
        <v>1</v>
      </c>
      <c r="F266" s="234" t="s">
        <v>707</v>
      </c>
      <c r="G266" s="232"/>
      <c r="H266" s="235">
        <v>44.2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183</v>
      </c>
      <c r="AU266" s="241" t="s">
        <v>86</v>
      </c>
      <c r="AV266" s="13" t="s">
        <v>86</v>
      </c>
      <c r="AW266" s="13" t="s">
        <v>32</v>
      </c>
      <c r="AX266" s="13" t="s">
        <v>76</v>
      </c>
      <c r="AY266" s="241" t="s">
        <v>132</v>
      </c>
    </row>
    <row r="267" s="13" customFormat="1">
      <c r="A267" s="13"/>
      <c r="B267" s="231"/>
      <c r="C267" s="232"/>
      <c r="D267" s="233" t="s">
        <v>183</v>
      </c>
      <c r="E267" s="242" t="s">
        <v>1</v>
      </c>
      <c r="F267" s="234" t="s">
        <v>708</v>
      </c>
      <c r="G267" s="232"/>
      <c r="H267" s="235">
        <v>43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183</v>
      </c>
      <c r="AU267" s="241" t="s">
        <v>86</v>
      </c>
      <c r="AV267" s="13" t="s">
        <v>86</v>
      </c>
      <c r="AW267" s="13" t="s">
        <v>32</v>
      </c>
      <c r="AX267" s="13" t="s">
        <v>76</v>
      </c>
      <c r="AY267" s="241" t="s">
        <v>132</v>
      </c>
    </row>
    <row r="268" s="14" customFormat="1">
      <c r="A268" s="14"/>
      <c r="B268" s="257"/>
      <c r="C268" s="258"/>
      <c r="D268" s="233" t="s">
        <v>183</v>
      </c>
      <c r="E268" s="259" t="s">
        <v>1</v>
      </c>
      <c r="F268" s="260" t="s">
        <v>216</v>
      </c>
      <c r="G268" s="258"/>
      <c r="H268" s="261">
        <v>1312.4000000000002</v>
      </c>
      <c r="I268" s="262"/>
      <c r="J268" s="258"/>
      <c r="K268" s="258"/>
      <c r="L268" s="263"/>
      <c r="M268" s="284"/>
      <c r="N268" s="285"/>
      <c r="O268" s="285"/>
      <c r="P268" s="285"/>
      <c r="Q268" s="285"/>
      <c r="R268" s="285"/>
      <c r="S268" s="285"/>
      <c r="T268" s="28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7" t="s">
        <v>183</v>
      </c>
      <c r="AU268" s="267" t="s">
        <v>86</v>
      </c>
      <c r="AV268" s="14" t="s">
        <v>140</v>
      </c>
      <c r="AW268" s="14" t="s">
        <v>32</v>
      </c>
      <c r="AX268" s="14" t="s">
        <v>84</v>
      </c>
      <c r="AY268" s="267" t="s">
        <v>132</v>
      </c>
    </row>
    <row r="269" s="2" customFormat="1" ht="6.96" customHeight="1">
      <c r="A269" s="38"/>
      <c r="B269" s="66"/>
      <c r="C269" s="67"/>
      <c r="D269" s="67"/>
      <c r="E269" s="67"/>
      <c r="F269" s="67"/>
      <c r="G269" s="67"/>
      <c r="H269" s="67"/>
      <c r="I269" s="67"/>
      <c r="J269" s="67"/>
      <c r="K269" s="67"/>
      <c r="L269" s="44"/>
      <c r="M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</row>
  </sheetData>
  <sheetProtection sheet="1" autoFilter="0" formatColumns="0" formatRows="0" objects="1" scenarios="1" spinCount="100000" saltValue="qgtL8ixy3mnexJaBU6D4cGdgjatYcRjfK8iajFdT4LvmcUUQgRPFRPtIwfoK1lXsOg2qvQY0v/w8vaGG8XrbEA==" hashValue="W7JJ23tzBDrhZVVjCxGQlVctwuGsZTIiCny/A+5sY0P5+97ObSwc30sQd8fREjgc+OmEMcP9J1gUS1FvJlFoVQ==" algorithmName="SHA-512" password="CC35"/>
  <autoFilter ref="C126:K26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ROZVODŮ VODY A ODPADŮ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715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716</v>
      </c>
      <c r="G12" s="38"/>
      <c r="H12" s="38"/>
      <c r="I12" s="140" t="s">
        <v>22</v>
      </c>
      <c r="J12" s="144" t="str">
        <f>'Rekapitulace stavby'!AN8</f>
        <v>26. 4. 2023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Gymnázium Volgogradská Ostrava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ATRIS s.r.o.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ROUND((SUM(BE120:BE133)),  2)</f>
        <v>0</v>
      </c>
      <c r="G33" s="38"/>
      <c r="H33" s="38"/>
      <c r="I33" s="155">
        <v>0.21</v>
      </c>
      <c r="J33" s="154">
        <f>ROUND(((SUM(BE120:BE133))*I33),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ROUND((SUM(BF120:BF133)),  2)</f>
        <v>0</v>
      </c>
      <c r="G34" s="38"/>
      <c r="H34" s="38"/>
      <c r="I34" s="155">
        <v>0.15</v>
      </c>
      <c r="J34" s="154">
        <f>ROUND(((SUM(BF120:BF133))*I34),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ROUND((SUM(BG120:BG133)),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ROUND((SUM(BH120:BH133)),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ROUND((SUM(BI120:BI133)),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ROZVODŮ VODY A ODPADŮ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005 - Ostatní a vedlejší náklady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26. 4. 2023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Gymnázium Volgogradská Ostrava</v>
      </c>
      <c r="G91" s="40"/>
      <c r="H91" s="40"/>
      <c r="I91" s="32" t="s">
        <v>30</v>
      </c>
      <c r="J91" s="36" t="str">
        <f>E21</f>
        <v xml:space="preserve">ATRIS s.r.o.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717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718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719</v>
      </c>
      <c r="E99" s="182"/>
      <c r="F99" s="182"/>
      <c r="G99" s="182"/>
      <c r="H99" s="182"/>
      <c r="I99" s="182"/>
      <c r="J99" s="183">
        <f>J125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720</v>
      </c>
      <c r="E100" s="182"/>
      <c r="F100" s="182"/>
      <c r="G100" s="182"/>
      <c r="H100" s="182"/>
      <c r="I100" s="182"/>
      <c r="J100" s="183">
        <f>J129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117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VÝMĚNA ROZVODŮ VODY A ODPADŮ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 xml:space="preserve">005 - Ostatní a vedlejší náklady 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26. 4. 2023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Gymnázium Volgogradská Ostrava</v>
      </c>
      <c r="G116" s="40"/>
      <c r="H116" s="40"/>
      <c r="I116" s="32" t="s">
        <v>30</v>
      </c>
      <c r="J116" s="36" t="str">
        <f>E21</f>
        <v xml:space="preserve">ATRIS s.r.o.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>Barbora Kyšková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118</v>
      </c>
      <c r="D119" s="194" t="s">
        <v>61</v>
      </c>
      <c r="E119" s="194" t="s">
        <v>57</v>
      </c>
      <c r="F119" s="194" t="s">
        <v>58</v>
      </c>
      <c r="G119" s="194" t="s">
        <v>119</v>
      </c>
      <c r="H119" s="194" t="s">
        <v>120</v>
      </c>
      <c r="I119" s="194" t="s">
        <v>121</v>
      </c>
      <c r="J119" s="194" t="s">
        <v>102</v>
      </c>
      <c r="K119" s="195" t="s">
        <v>122</v>
      </c>
      <c r="L119" s="196"/>
      <c r="M119" s="100" t="s">
        <v>1</v>
      </c>
      <c r="N119" s="101" t="s">
        <v>40</v>
      </c>
      <c r="O119" s="101" t="s">
        <v>123</v>
      </c>
      <c r="P119" s="101" t="s">
        <v>124</v>
      </c>
      <c r="Q119" s="101" t="s">
        <v>125</v>
      </c>
      <c r="R119" s="101" t="s">
        <v>126</v>
      </c>
      <c r="S119" s="101" t="s">
        <v>127</v>
      </c>
      <c r="T119" s="102" t="s">
        <v>128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129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P121+P125+P129</f>
        <v>0</v>
      </c>
      <c r="Q120" s="104"/>
      <c r="R120" s="199">
        <f>R121+R125+R129</f>
        <v>0.24000000000000003</v>
      </c>
      <c r="S120" s="104"/>
      <c r="T120" s="200">
        <f>T121+T125+T129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104</v>
      </c>
      <c r="BK120" s="201">
        <f>BK121+BK125+BK129</f>
        <v>0</v>
      </c>
    </row>
    <row r="121" s="12" customFormat="1" ht="25.92" customHeight="1">
      <c r="A121" s="12"/>
      <c r="B121" s="202"/>
      <c r="C121" s="203"/>
      <c r="D121" s="204" t="s">
        <v>75</v>
      </c>
      <c r="E121" s="205" t="s">
        <v>721</v>
      </c>
      <c r="F121" s="205" t="s">
        <v>722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</f>
        <v>0</v>
      </c>
      <c r="Q121" s="210"/>
      <c r="R121" s="211">
        <f>R122</f>
        <v>0</v>
      </c>
      <c r="S121" s="210"/>
      <c r="T121" s="212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156</v>
      </c>
      <c r="AT121" s="214" t="s">
        <v>75</v>
      </c>
      <c r="AU121" s="214" t="s">
        <v>76</v>
      </c>
      <c r="AY121" s="213" t="s">
        <v>132</v>
      </c>
      <c r="BK121" s="215">
        <f>BK122</f>
        <v>0</v>
      </c>
    </row>
    <row r="122" s="12" customFormat="1" ht="22.8" customHeight="1">
      <c r="A122" s="12"/>
      <c r="B122" s="202"/>
      <c r="C122" s="203"/>
      <c r="D122" s="204" t="s">
        <v>75</v>
      </c>
      <c r="E122" s="216" t="s">
        <v>723</v>
      </c>
      <c r="F122" s="216" t="s">
        <v>724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SUM(P123:P124)</f>
        <v>0</v>
      </c>
      <c r="Q122" s="210"/>
      <c r="R122" s="211">
        <f>SUM(R123:R124)</f>
        <v>0</v>
      </c>
      <c r="S122" s="210"/>
      <c r="T122" s="212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156</v>
      </c>
      <c r="AT122" s="214" t="s">
        <v>75</v>
      </c>
      <c r="AU122" s="214" t="s">
        <v>84</v>
      </c>
      <c r="AY122" s="213" t="s">
        <v>132</v>
      </c>
      <c r="BK122" s="215">
        <f>SUM(BK123:BK124)</f>
        <v>0</v>
      </c>
    </row>
    <row r="123" s="2" customFormat="1" ht="24.15" customHeight="1">
      <c r="A123" s="38"/>
      <c r="B123" s="39"/>
      <c r="C123" s="218" t="s">
        <v>84</v>
      </c>
      <c r="D123" s="218" t="s">
        <v>135</v>
      </c>
      <c r="E123" s="219" t="s">
        <v>725</v>
      </c>
      <c r="F123" s="220" t="s">
        <v>726</v>
      </c>
      <c r="G123" s="221" t="s">
        <v>414</v>
      </c>
      <c r="H123" s="222">
        <v>1</v>
      </c>
      <c r="I123" s="223"/>
      <c r="J123" s="224">
        <f>ROUND(I123*H123,2)</f>
        <v>0</v>
      </c>
      <c r="K123" s="220" t="s">
        <v>727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728</v>
      </c>
      <c r="AT123" s="229" t="s">
        <v>135</v>
      </c>
      <c r="AU123" s="229" t="s">
        <v>86</v>
      </c>
      <c r="AY123" s="17" t="s">
        <v>132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84</v>
      </c>
      <c r="BK123" s="230">
        <f>ROUND(I123*H123,2)</f>
        <v>0</v>
      </c>
      <c r="BL123" s="17" t="s">
        <v>728</v>
      </c>
      <c r="BM123" s="229" t="s">
        <v>729</v>
      </c>
    </row>
    <row r="124" s="2" customFormat="1" ht="16.5" customHeight="1">
      <c r="A124" s="38"/>
      <c r="B124" s="39"/>
      <c r="C124" s="218" t="s">
        <v>86</v>
      </c>
      <c r="D124" s="218" t="s">
        <v>135</v>
      </c>
      <c r="E124" s="219" t="s">
        <v>730</v>
      </c>
      <c r="F124" s="220" t="s">
        <v>731</v>
      </c>
      <c r="G124" s="221" t="s">
        <v>414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728</v>
      </c>
      <c r="AT124" s="229" t="s">
        <v>135</v>
      </c>
      <c r="AU124" s="229" t="s">
        <v>86</v>
      </c>
      <c r="AY124" s="17" t="s">
        <v>132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84</v>
      </c>
      <c r="BK124" s="230">
        <f>ROUND(I124*H124,2)</f>
        <v>0</v>
      </c>
      <c r="BL124" s="17" t="s">
        <v>728</v>
      </c>
      <c r="BM124" s="229" t="s">
        <v>732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733</v>
      </c>
      <c r="F125" s="205" t="s">
        <v>734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SUM(P126:P128)</f>
        <v>0</v>
      </c>
      <c r="Q125" s="210"/>
      <c r="R125" s="211">
        <f>SUM(R126:R128)</f>
        <v>0</v>
      </c>
      <c r="S125" s="210"/>
      <c r="T125" s="212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156</v>
      </c>
      <c r="AT125" s="214" t="s">
        <v>75</v>
      </c>
      <c r="AU125" s="214" t="s">
        <v>76</v>
      </c>
      <c r="AY125" s="213" t="s">
        <v>132</v>
      </c>
      <c r="BK125" s="215">
        <f>SUM(BK126:BK128)</f>
        <v>0</v>
      </c>
    </row>
    <row r="126" s="2" customFormat="1" ht="16.5" customHeight="1">
      <c r="A126" s="38"/>
      <c r="B126" s="39"/>
      <c r="C126" s="218" t="s">
        <v>133</v>
      </c>
      <c r="D126" s="218" t="s">
        <v>135</v>
      </c>
      <c r="E126" s="219" t="s">
        <v>735</v>
      </c>
      <c r="F126" s="220" t="s">
        <v>736</v>
      </c>
      <c r="G126" s="221" t="s">
        <v>414</v>
      </c>
      <c r="H126" s="222">
        <v>1</v>
      </c>
      <c r="I126" s="223"/>
      <c r="J126" s="224">
        <f>ROUND(I126*H126,2)</f>
        <v>0</v>
      </c>
      <c r="K126" s="220" t="s">
        <v>727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728</v>
      </c>
      <c r="AT126" s="229" t="s">
        <v>135</v>
      </c>
      <c r="AU126" s="229" t="s">
        <v>84</v>
      </c>
      <c r="AY126" s="17" t="s">
        <v>132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728</v>
      </c>
      <c r="BM126" s="229" t="s">
        <v>737</v>
      </c>
    </row>
    <row r="127" s="2" customFormat="1" ht="16.5" customHeight="1">
      <c r="A127" s="38"/>
      <c r="B127" s="39"/>
      <c r="C127" s="218" t="s">
        <v>140</v>
      </c>
      <c r="D127" s="218" t="s">
        <v>135</v>
      </c>
      <c r="E127" s="219" t="s">
        <v>738</v>
      </c>
      <c r="F127" s="220" t="s">
        <v>739</v>
      </c>
      <c r="G127" s="221" t="s">
        <v>414</v>
      </c>
      <c r="H127" s="222">
        <v>1</v>
      </c>
      <c r="I127" s="223"/>
      <c r="J127" s="224">
        <f>ROUND(I127*H127,2)</f>
        <v>0</v>
      </c>
      <c r="K127" s="220" t="s">
        <v>727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140</v>
      </c>
      <c r="AT127" s="229" t="s">
        <v>135</v>
      </c>
      <c r="AU127" s="229" t="s">
        <v>84</v>
      </c>
      <c r="AY127" s="17" t="s">
        <v>132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140</v>
      </c>
      <c r="BM127" s="229" t="s">
        <v>740</v>
      </c>
    </row>
    <row r="128" s="2" customFormat="1">
      <c r="A128" s="38"/>
      <c r="B128" s="39"/>
      <c r="C128" s="40"/>
      <c r="D128" s="233" t="s">
        <v>211</v>
      </c>
      <c r="E128" s="40"/>
      <c r="F128" s="253" t="s">
        <v>741</v>
      </c>
      <c r="G128" s="40"/>
      <c r="H128" s="40"/>
      <c r="I128" s="254"/>
      <c r="J128" s="40"/>
      <c r="K128" s="40"/>
      <c r="L128" s="44"/>
      <c r="M128" s="255"/>
      <c r="N128" s="25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211</v>
      </c>
      <c r="AU128" s="17" t="s">
        <v>84</v>
      </c>
    </row>
    <row r="129" s="12" customFormat="1" ht="25.92" customHeight="1">
      <c r="A129" s="12"/>
      <c r="B129" s="202"/>
      <c r="C129" s="203"/>
      <c r="D129" s="204" t="s">
        <v>75</v>
      </c>
      <c r="E129" s="205" t="s">
        <v>742</v>
      </c>
      <c r="F129" s="205" t="s">
        <v>743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SUM(P130:P133)</f>
        <v>0</v>
      </c>
      <c r="Q129" s="210"/>
      <c r="R129" s="211">
        <f>SUM(R130:R133)</f>
        <v>0.24000000000000003</v>
      </c>
      <c r="S129" s="210"/>
      <c r="T129" s="212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156</v>
      </c>
      <c r="AT129" s="214" t="s">
        <v>75</v>
      </c>
      <c r="AU129" s="214" t="s">
        <v>76</v>
      </c>
      <c r="AY129" s="213" t="s">
        <v>132</v>
      </c>
      <c r="BK129" s="215">
        <f>SUM(BK130:BK133)</f>
        <v>0</v>
      </c>
    </row>
    <row r="130" s="2" customFormat="1" ht="16.5" customHeight="1">
      <c r="A130" s="38"/>
      <c r="B130" s="39"/>
      <c r="C130" s="218" t="s">
        <v>156</v>
      </c>
      <c r="D130" s="218" t="s">
        <v>135</v>
      </c>
      <c r="E130" s="219" t="s">
        <v>744</v>
      </c>
      <c r="F130" s="220" t="s">
        <v>745</v>
      </c>
      <c r="G130" s="221" t="s">
        <v>414</v>
      </c>
      <c r="H130" s="222">
        <v>1</v>
      </c>
      <c r="I130" s="223"/>
      <c r="J130" s="224">
        <f>ROUND(I130*H130,2)</f>
        <v>0</v>
      </c>
      <c r="K130" s="220" t="s">
        <v>727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728</v>
      </c>
      <c r="AT130" s="229" t="s">
        <v>135</v>
      </c>
      <c r="AU130" s="229" t="s">
        <v>84</v>
      </c>
      <c r="AY130" s="17" t="s">
        <v>132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728</v>
      </c>
      <c r="BM130" s="229" t="s">
        <v>746</v>
      </c>
    </row>
    <row r="131" s="2" customFormat="1">
      <c r="A131" s="38"/>
      <c r="B131" s="39"/>
      <c r="C131" s="40"/>
      <c r="D131" s="233" t="s">
        <v>211</v>
      </c>
      <c r="E131" s="40"/>
      <c r="F131" s="253" t="s">
        <v>747</v>
      </c>
      <c r="G131" s="40"/>
      <c r="H131" s="40"/>
      <c r="I131" s="254"/>
      <c r="J131" s="40"/>
      <c r="K131" s="40"/>
      <c r="L131" s="44"/>
      <c r="M131" s="255"/>
      <c r="N131" s="256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211</v>
      </c>
      <c r="AU131" s="17" t="s">
        <v>84</v>
      </c>
    </row>
    <row r="132" s="2" customFormat="1" ht="24.15" customHeight="1">
      <c r="A132" s="38"/>
      <c r="B132" s="39"/>
      <c r="C132" s="218" t="s">
        <v>146</v>
      </c>
      <c r="D132" s="218" t="s">
        <v>135</v>
      </c>
      <c r="E132" s="219" t="s">
        <v>748</v>
      </c>
      <c r="F132" s="220" t="s">
        <v>749</v>
      </c>
      <c r="G132" s="221" t="s">
        <v>750</v>
      </c>
      <c r="H132" s="222">
        <v>100</v>
      </c>
      <c r="I132" s="223"/>
      <c r="J132" s="224">
        <f>ROUND(I132*H132,2)</f>
        <v>0</v>
      </c>
      <c r="K132" s="220" t="s">
        <v>727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728</v>
      </c>
      <c r="AT132" s="229" t="s">
        <v>135</v>
      </c>
      <c r="AU132" s="229" t="s">
        <v>84</v>
      </c>
      <c r="AY132" s="17" t="s">
        <v>132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728</v>
      </c>
      <c r="BM132" s="229" t="s">
        <v>751</v>
      </c>
    </row>
    <row r="133" s="2" customFormat="1" ht="16.5" customHeight="1">
      <c r="A133" s="38"/>
      <c r="B133" s="39"/>
      <c r="C133" s="243" t="s">
        <v>165</v>
      </c>
      <c r="D133" s="243" t="s">
        <v>206</v>
      </c>
      <c r="E133" s="244" t="s">
        <v>752</v>
      </c>
      <c r="F133" s="245" t="s">
        <v>753</v>
      </c>
      <c r="G133" s="246" t="s">
        <v>603</v>
      </c>
      <c r="H133" s="247">
        <v>2000</v>
      </c>
      <c r="I133" s="248"/>
      <c r="J133" s="249">
        <f>ROUND(I133*H133,2)</f>
        <v>0</v>
      </c>
      <c r="K133" s="245" t="s">
        <v>727</v>
      </c>
      <c r="L133" s="250"/>
      <c r="M133" s="287" t="s">
        <v>1</v>
      </c>
      <c r="N133" s="288" t="s">
        <v>41</v>
      </c>
      <c r="O133" s="271"/>
      <c r="P133" s="272">
        <f>O133*H133</f>
        <v>0</v>
      </c>
      <c r="Q133" s="272">
        <v>0.00012</v>
      </c>
      <c r="R133" s="272">
        <f>Q133*H133</f>
        <v>0.24000000000000003</v>
      </c>
      <c r="S133" s="272">
        <v>0</v>
      </c>
      <c r="T133" s="27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728</v>
      </c>
      <c r="AT133" s="229" t="s">
        <v>206</v>
      </c>
      <c r="AU133" s="229" t="s">
        <v>84</v>
      </c>
      <c r="AY133" s="17" t="s">
        <v>132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728</v>
      </c>
      <c r="BM133" s="229" t="s">
        <v>754</v>
      </c>
    </row>
    <row r="134" s="2" customFormat="1" ht="6.96" customHeight="1">
      <c r="A134" s="38"/>
      <c r="B134" s="66"/>
      <c r="C134" s="67"/>
      <c r="D134" s="67"/>
      <c r="E134" s="67"/>
      <c r="F134" s="67"/>
      <c r="G134" s="67"/>
      <c r="H134" s="67"/>
      <c r="I134" s="67"/>
      <c r="J134" s="67"/>
      <c r="K134" s="67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XqaqP/+GxeMvnBsc8HAHqFJuRDbnKOmtnQku//0QtrOkdsMq+Y9eI5e+9EVMih7UyLtaU67VDzk/lGyfsP7EKA==" hashValue="ujj1BbbM2j9TfNqmjGc3hnPjhLzJCue3x26GZZJEATodR80e1zSCempHp9pzzSUhTinBmFxKOTjYhWwawQLfCg==" algorithmName="SHA-512" password="CC35"/>
  <autoFilter ref="C119:K13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ROZVODŮ VODY A ODPADŮ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755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26. 4. 2023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ROUND((SUM(BE124:BE164)),  2)</f>
        <v>0</v>
      </c>
      <c r="G33" s="38"/>
      <c r="H33" s="38"/>
      <c r="I33" s="155">
        <v>0.21</v>
      </c>
      <c r="J33" s="154">
        <f>ROUND(((SUM(BE124:BE164))*I33),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ROUND((SUM(BF124:BF164)),  2)</f>
        <v>0</v>
      </c>
      <c r="G34" s="38"/>
      <c r="H34" s="38"/>
      <c r="I34" s="155">
        <v>0.15</v>
      </c>
      <c r="J34" s="154">
        <f>ROUND(((SUM(BF124:BF164))*I34),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ROUND((SUM(BG124:BG164)),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ROUND((SUM(BH124:BH164)),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ROUND((SUM(BI124:BI164)),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ROZVODŮ VODY A ODPADŮ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02.1 - Stavební část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Gymnázium Volgogradská Ostrava </v>
      </c>
      <c r="G89" s="40"/>
      <c r="H89" s="40"/>
      <c r="I89" s="32" t="s">
        <v>22</v>
      </c>
      <c r="J89" s="79" t="str">
        <f>IF(J12="","",J12)</f>
        <v>26. 4. 2023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Gymnázium Volgogradská Ostrava</v>
      </c>
      <c r="G91" s="40"/>
      <c r="H91" s="40"/>
      <c r="I91" s="32" t="s">
        <v>30</v>
      </c>
      <c r="J91" s="36" t="str">
        <f>E21</f>
        <v xml:space="preserve">ATRIS s.r.o.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J129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111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590</v>
      </c>
      <c r="E101" s="188"/>
      <c r="F101" s="188"/>
      <c r="G101" s="188"/>
      <c r="H101" s="188"/>
      <c r="I101" s="188"/>
      <c r="J101" s="189">
        <f>J137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112</v>
      </c>
      <c r="E102" s="182"/>
      <c r="F102" s="182"/>
      <c r="G102" s="182"/>
      <c r="H102" s="182"/>
      <c r="I102" s="182"/>
      <c r="J102" s="183">
        <f>J139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591</v>
      </c>
      <c r="E103" s="188"/>
      <c r="F103" s="188"/>
      <c r="G103" s="188"/>
      <c r="H103" s="188"/>
      <c r="I103" s="188"/>
      <c r="J103" s="189">
        <f>J140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593</v>
      </c>
      <c r="E104" s="188"/>
      <c r="F104" s="188"/>
      <c r="G104" s="188"/>
      <c r="H104" s="188"/>
      <c r="I104" s="188"/>
      <c r="J104" s="189">
        <f>J149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VÝMĚNA ROZVODŮ VODY A ODPADŮ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98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 xml:space="preserve">SO 02.1 - Stavební část 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Gymnázium Volgogradská Ostrava </v>
      </c>
      <c r="G118" s="40"/>
      <c r="H118" s="40"/>
      <c r="I118" s="32" t="s">
        <v>22</v>
      </c>
      <c r="J118" s="79" t="str">
        <f>IF(J12="","",J12)</f>
        <v>26. 4. 2023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Gymnázium Volgogradská Ostrava</v>
      </c>
      <c r="G120" s="40"/>
      <c r="H120" s="40"/>
      <c r="I120" s="32" t="s">
        <v>30</v>
      </c>
      <c r="J120" s="36" t="str">
        <f>E21</f>
        <v xml:space="preserve">ATRIS s.r.o.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Barbora Kyšková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118</v>
      </c>
      <c r="D123" s="194" t="s">
        <v>61</v>
      </c>
      <c r="E123" s="194" t="s">
        <v>57</v>
      </c>
      <c r="F123" s="194" t="s">
        <v>58</v>
      </c>
      <c r="G123" s="194" t="s">
        <v>119</v>
      </c>
      <c r="H123" s="194" t="s">
        <v>120</v>
      </c>
      <c r="I123" s="194" t="s">
        <v>121</v>
      </c>
      <c r="J123" s="194" t="s">
        <v>102</v>
      </c>
      <c r="K123" s="195" t="s">
        <v>122</v>
      </c>
      <c r="L123" s="196"/>
      <c r="M123" s="100" t="s">
        <v>1</v>
      </c>
      <c r="N123" s="101" t="s">
        <v>40</v>
      </c>
      <c r="O123" s="101" t="s">
        <v>123</v>
      </c>
      <c r="P123" s="101" t="s">
        <v>124</v>
      </c>
      <c r="Q123" s="101" t="s">
        <v>125</v>
      </c>
      <c r="R123" s="101" t="s">
        <v>126</v>
      </c>
      <c r="S123" s="101" t="s">
        <v>127</v>
      </c>
      <c r="T123" s="102" t="s">
        <v>128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129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P125+P139</f>
        <v>0</v>
      </c>
      <c r="Q124" s="104"/>
      <c r="R124" s="199">
        <f>R125+R139</f>
        <v>1.3433</v>
      </c>
      <c r="S124" s="104"/>
      <c r="T124" s="200">
        <f>T125+T139</f>
        <v>0.6021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104</v>
      </c>
      <c r="BK124" s="201">
        <f>BK125+BK139</f>
        <v>0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130</v>
      </c>
      <c r="F125" s="205" t="s">
        <v>131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P126+P131+P137</f>
        <v>0</v>
      </c>
      <c r="Q125" s="210"/>
      <c r="R125" s="211">
        <f>R126+R131+R137</f>
        <v>0.0069200000000000008</v>
      </c>
      <c r="S125" s="210"/>
      <c r="T125" s="212">
        <f>T126+T131+T137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76</v>
      </c>
      <c r="AY125" s="213" t="s">
        <v>132</v>
      </c>
      <c r="BK125" s="215">
        <f>BK126+BK131+BK137</f>
        <v>0</v>
      </c>
    </row>
    <row r="126" s="12" customFormat="1" ht="22.8" customHeight="1">
      <c r="A126" s="12"/>
      <c r="B126" s="202"/>
      <c r="C126" s="203"/>
      <c r="D126" s="204" t="s">
        <v>75</v>
      </c>
      <c r="E126" s="216" t="s">
        <v>154</v>
      </c>
      <c r="F126" s="216" t="s">
        <v>155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P127+P128+P129</f>
        <v>0</v>
      </c>
      <c r="Q126" s="210"/>
      <c r="R126" s="211">
        <f>R127+R128+R129</f>
        <v>0.0069200000000000008</v>
      </c>
      <c r="S126" s="210"/>
      <c r="T126" s="212">
        <f>T127+T128+T129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84</v>
      </c>
      <c r="AY126" s="213" t="s">
        <v>132</v>
      </c>
      <c r="BK126" s="215">
        <f>BK127+BK128+BK129</f>
        <v>0</v>
      </c>
    </row>
    <row r="127" s="2" customFormat="1" ht="24.15" customHeight="1">
      <c r="A127" s="38"/>
      <c r="B127" s="39"/>
      <c r="C127" s="218" t="s">
        <v>84</v>
      </c>
      <c r="D127" s="218" t="s">
        <v>135</v>
      </c>
      <c r="E127" s="219" t="s">
        <v>623</v>
      </c>
      <c r="F127" s="220" t="s">
        <v>624</v>
      </c>
      <c r="G127" s="221" t="s">
        <v>603</v>
      </c>
      <c r="H127" s="222">
        <v>173</v>
      </c>
      <c r="I127" s="223"/>
      <c r="J127" s="224">
        <f>ROUND(I127*H127,2)</f>
        <v>0</v>
      </c>
      <c r="K127" s="220" t="s">
        <v>139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4E-05</v>
      </c>
      <c r="R127" s="227">
        <f>Q127*H127</f>
        <v>0.0069200000000000008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140</v>
      </c>
      <c r="AT127" s="229" t="s">
        <v>135</v>
      </c>
      <c r="AU127" s="229" t="s">
        <v>86</v>
      </c>
      <c r="AY127" s="17" t="s">
        <v>132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140</v>
      </c>
      <c r="BM127" s="229" t="s">
        <v>625</v>
      </c>
    </row>
    <row r="128" s="13" customFormat="1">
      <c r="A128" s="13"/>
      <c r="B128" s="231"/>
      <c r="C128" s="232"/>
      <c r="D128" s="233" t="s">
        <v>183</v>
      </c>
      <c r="E128" s="242" t="s">
        <v>1</v>
      </c>
      <c r="F128" s="234" t="s">
        <v>756</v>
      </c>
      <c r="G128" s="232"/>
      <c r="H128" s="235">
        <v>173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183</v>
      </c>
      <c r="AU128" s="241" t="s">
        <v>86</v>
      </c>
      <c r="AV128" s="13" t="s">
        <v>86</v>
      </c>
      <c r="AW128" s="13" t="s">
        <v>32</v>
      </c>
      <c r="AX128" s="13" t="s">
        <v>84</v>
      </c>
      <c r="AY128" s="241" t="s">
        <v>132</v>
      </c>
    </row>
    <row r="129" s="12" customFormat="1" ht="20.88" customHeight="1">
      <c r="A129" s="12"/>
      <c r="B129" s="202"/>
      <c r="C129" s="203"/>
      <c r="D129" s="204" t="s">
        <v>75</v>
      </c>
      <c r="E129" s="216" t="s">
        <v>163</v>
      </c>
      <c r="F129" s="216" t="s">
        <v>164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P130</f>
        <v>0</v>
      </c>
      <c r="Q129" s="210"/>
      <c r="R129" s="211">
        <f>R130</f>
        <v>0</v>
      </c>
      <c r="S129" s="210"/>
      <c r="T129" s="21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84</v>
      </c>
      <c r="AT129" s="214" t="s">
        <v>75</v>
      </c>
      <c r="AU129" s="214" t="s">
        <v>86</v>
      </c>
      <c r="AY129" s="213" t="s">
        <v>132</v>
      </c>
      <c r="BK129" s="215">
        <f>BK130</f>
        <v>0</v>
      </c>
    </row>
    <row r="130" s="2" customFormat="1" ht="21.75" customHeight="1">
      <c r="A130" s="38"/>
      <c r="B130" s="39"/>
      <c r="C130" s="218" t="s">
        <v>86</v>
      </c>
      <c r="D130" s="218" t="s">
        <v>135</v>
      </c>
      <c r="E130" s="219" t="s">
        <v>166</v>
      </c>
      <c r="F130" s="220" t="s">
        <v>167</v>
      </c>
      <c r="G130" s="221" t="s">
        <v>168</v>
      </c>
      <c r="H130" s="222">
        <v>0.007</v>
      </c>
      <c r="I130" s="223"/>
      <c r="J130" s="224">
        <f>ROUND(I130*H130,2)</f>
        <v>0</v>
      </c>
      <c r="K130" s="220" t="s">
        <v>139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140</v>
      </c>
      <c r="AT130" s="229" t="s">
        <v>135</v>
      </c>
      <c r="AU130" s="229" t="s">
        <v>133</v>
      </c>
      <c r="AY130" s="17" t="s">
        <v>132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140</v>
      </c>
      <c r="BM130" s="229" t="s">
        <v>637</v>
      </c>
    </row>
    <row r="131" s="12" customFormat="1" ht="22.8" customHeight="1">
      <c r="A131" s="12"/>
      <c r="B131" s="202"/>
      <c r="C131" s="203"/>
      <c r="D131" s="204" t="s">
        <v>75</v>
      </c>
      <c r="E131" s="216" t="s">
        <v>170</v>
      </c>
      <c r="F131" s="216" t="s">
        <v>171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SUM(P132:P136)</f>
        <v>0</v>
      </c>
      <c r="Q131" s="210"/>
      <c r="R131" s="211">
        <f>SUM(R132:R136)</f>
        <v>0</v>
      </c>
      <c r="S131" s="210"/>
      <c r="T131" s="212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84</v>
      </c>
      <c r="AT131" s="214" t="s">
        <v>75</v>
      </c>
      <c r="AU131" s="214" t="s">
        <v>84</v>
      </c>
      <c r="AY131" s="213" t="s">
        <v>132</v>
      </c>
      <c r="BK131" s="215">
        <f>SUM(BK132:BK136)</f>
        <v>0</v>
      </c>
    </row>
    <row r="132" s="2" customFormat="1" ht="33" customHeight="1">
      <c r="A132" s="38"/>
      <c r="B132" s="39"/>
      <c r="C132" s="218" t="s">
        <v>133</v>
      </c>
      <c r="D132" s="218" t="s">
        <v>135</v>
      </c>
      <c r="E132" s="219" t="s">
        <v>173</v>
      </c>
      <c r="F132" s="220" t="s">
        <v>174</v>
      </c>
      <c r="G132" s="221" t="s">
        <v>168</v>
      </c>
      <c r="H132" s="222">
        <v>0.60199999999999992</v>
      </c>
      <c r="I132" s="223"/>
      <c r="J132" s="224">
        <f>ROUND(I132*H132,2)</f>
        <v>0</v>
      </c>
      <c r="K132" s="220" t="s">
        <v>139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140</v>
      </c>
      <c r="AT132" s="229" t="s">
        <v>135</v>
      </c>
      <c r="AU132" s="229" t="s">
        <v>86</v>
      </c>
      <c r="AY132" s="17" t="s">
        <v>132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140</v>
      </c>
      <c r="BM132" s="229" t="s">
        <v>638</v>
      </c>
    </row>
    <row r="133" s="2" customFormat="1" ht="24.15" customHeight="1">
      <c r="A133" s="38"/>
      <c r="B133" s="39"/>
      <c r="C133" s="218" t="s">
        <v>140</v>
      </c>
      <c r="D133" s="218" t="s">
        <v>135</v>
      </c>
      <c r="E133" s="219" t="s">
        <v>176</v>
      </c>
      <c r="F133" s="220" t="s">
        <v>177</v>
      </c>
      <c r="G133" s="221" t="s">
        <v>168</v>
      </c>
      <c r="H133" s="222">
        <v>0.60199999999999992</v>
      </c>
      <c r="I133" s="223"/>
      <c r="J133" s="224">
        <f>ROUND(I133*H133,2)</f>
        <v>0</v>
      </c>
      <c r="K133" s="220" t="s">
        <v>139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140</v>
      </c>
      <c r="AT133" s="229" t="s">
        <v>135</v>
      </c>
      <c r="AU133" s="229" t="s">
        <v>86</v>
      </c>
      <c r="AY133" s="17" t="s">
        <v>132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140</v>
      </c>
      <c r="BM133" s="229" t="s">
        <v>639</v>
      </c>
    </row>
    <row r="134" s="2" customFormat="1" ht="24.15" customHeight="1">
      <c r="A134" s="38"/>
      <c r="B134" s="39"/>
      <c r="C134" s="218" t="s">
        <v>156</v>
      </c>
      <c r="D134" s="218" t="s">
        <v>135</v>
      </c>
      <c r="E134" s="219" t="s">
        <v>180</v>
      </c>
      <c r="F134" s="220" t="s">
        <v>181</v>
      </c>
      <c r="G134" s="221" t="s">
        <v>168</v>
      </c>
      <c r="H134" s="222">
        <v>11.438</v>
      </c>
      <c r="I134" s="223"/>
      <c r="J134" s="224">
        <f>ROUND(I134*H134,2)</f>
        <v>0</v>
      </c>
      <c r="K134" s="220" t="s">
        <v>139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140</v>
      </c>
      <c r="AT134" s="229" t="s">
        <v>135</v>
      </c>
      <c r="AU134" s="229" t="s">
        <v>86</v>
      </c>
      <c r="AY134" s="17" t="s">
        <v>132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140</v>
      </c>
      <c r="BM134" s="229" t="s">
        <v>640</v>
      </c>
    </row>
    <row r="135" s="13" customFormat="1">
      <c r="A135" s="13"/>
      <c r="B135" s="231"/>
      <c r="C135" s="232"/>
      <c r="D135" s="233" t="s">
        <v>183</v>
      </c>
      <c r="E135" s="232"/>
      <c r="F135" s="234" t="s">
        <v>757</v>
      </c>
      <c r="G135" s="232"/>
      <c r="H135" s="235">
        <v>11.438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183</v>
      </c>
      <c r="AU135" s="241" t="s">
        <v>86</v>
      </c>
      <c r="AV135" s="13" t="s">
        <v>86</v>
      </c>
      <c r="AW135" s="13" t="s">
        <v>4</v>
      </c>
      <c r="AX135" s="13" t="s">
        <v>84</v>
      </c>
      <c r="AY135" s="241" t="s">
        <v>132</v>
      </c>
    </row>
    <row r="136" s="2" customFormat="1" ht="33" customHeight="1">
      <c r="A136" s="38"/>
      <c r="B136" s="39"/>
      <c r="C136" s="218" t="s">
        <v>146</v>
      </c>
      <c r="D136" s="218" t="s">
        <v>135</v>
      </c>
      <c r="E136" s="219" t="s">
        <v>186</v>
      </c>
      <c r="F136" s="220" t="s">
        <v>187</v>
      </c>
      <c r="G136" s="221" t="s">
        <v>168</v>
      </c>
      <c r="H136" s="222">
        <v>0.60199999999999992</v>
      </c>
      <c r="I136" s="223"/>
      <c r="J136" s="224">
        <f>ROUND(I136*H136,2)</f>
        <v>0</v>
      </c>
      <c r="K136" s="220" t="s">
        <v>139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140</v>
      </c>
      <c r="AT136" s="229" t="s">
        <v>135</v>
      </c>
      <c r="AU136" s="229" t="s">
        <v>86</v>
      </c>
      <c r="AY136" s="17" t="s">
        <v>132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140</v>
      </c>
      <c r="BM136" s="229" t="s">
        <v>642</v>
      </c>
    </row>
    <row r="137" s="12" customFormat="1" ht="22.8" customHeight="1">
      <c r="A137" s="12"/>
      <c r="B137" s="202"/>
      <c r="C137" s="203"/>
      <c r="D137" s="204" t="s">
        <v>75</v>
      </c>
      <c r="E137" s="216" t="s">
        <v>643</v>
      </c>
      <c r="F137" s="216" t="s">
        <v>644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P138</f>
        <v>0</v>
      </c>
      <c r="Q137" s="210"/>
      <c r="R137" s="211">
        <f>R138</f>
        <v>0</v>
      </c>
      <c r="S137" s="210"/>
      <c r="T137" s="212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84</v>
      </c>
      <c r="AT137" s="214" t="s">
        <v>75</v>
      </c>
      <c r="AU137" s="214" t="s">
        <v>84</v>
      </c>
      <c r="AY137" s="213" t="s">
        <v>132</v>
      </c>
      <c r="BK137" s="215">
        <f>BK138</f>
        <v>0</v>
      </c>
    </row>
    <row r="138" s="2" customFormat="1" ht="24.15" customHeight="1">
      <c r="A138" s="38"/>
      <c r="B138" s="39"/>
      <c r="C138" s="218" t="s">
        <v>165</v>
      </c>
      <c r="D138" s="218" t="s">
        <v>135</v>
      </c>
      <c r="E138" s="219" t="s">
        <v>645</v>
      </c>
      <c r="F138" s="220" t="s">
        <v>646</v>
      </c>
      <c r="G138" s="221" t="s">
        <v>168</v>
      </c>
      <c r="H138" s="222">
        <v>0.007</v>
      </c>
      <c r="I138" s="223"/>
      <c r="J138" s="224">
        <f>ROUND(I138*H138,2)</f>
        <v>0</v>
      </c>
      <c r="K138" s="220" t="s">
        <v>139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140</v>
      </c>
      <c r="AT138" s="229" t="s">
        <v>135</v>
      </c>
      <c r="AU138" s="229" t="s">
        <v>86</v>
      </c>
      <c r="AY138" s="17" t="s">
        <v>132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140</v>
      </c>
      <c r="BM138" s="229" t="s">
        <v>647</v>
      </c>
    </row>
    <row r="139" s="12" customFormat="1" ht="25.92" customHeight="1">
      <c r="A139" s="12"/>
      <c r="B139" s="202"/>
      <c r="C139" s="203"/>
      <c r="D139" s="204" t="s">
        <v>75</v>
      </c>
      <c r="E139" s="205" t="s">
        <v>189</v>
      </c>
      <c r="F139" s="205" t="s">
        <v>190</v>
      </c>
      <c r="G139" s="203"/>
      <c r="H139" s="203"/>
      <c r="I139" s="206"/>
      <c r="J139" s="207">
        <f>BK139</f>
        <v>0</v>
      </c>
      <c r="K139" s="203"/>
      <c r="L139" s="208"/>
      <c r="M139" s="209"/>
      <c r="N139" s="210"/>
      <c r="O139" s="210"/>
      <c r="P139" s="211">
        <f>P140+P149</f>
        <v>0</v>
      </c>
      <c r="Q139" s="210"/>
      <c r="R139" s="211">
        <f>R140+R149</f>
        <v>1.33638</v>
      </c>
      <c r="S139" s="210"/>
      <c r="T139" s="212">
        <f>T140+T149</f>
        <v>0.6021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86</v>
      </c>
      <c r="AT139" s="214" t="s">
        <v>75</v>
      </c>
      <c r="AU139" s="214" t="s">
        <v>76</v>
      </c>
      <c r="AY139" s="213" t="s">
        <v>132</v>
      </c>
      <c r="BK139" s="215">
        <f>BK140+BK149</f>
        <v>0</v>
      </c>
    </row>
    <row r="140" s="12" customFormat="1" ht="22.8" customHeight="1">
      <c r="A140" s="12"/>
      <c r="B140" s="202"/>
      <c r="C140" s="203"/>
      <c r="D140" s="204" t="s">
        <v>75</v>
      </c>
      <c r="E140" s="216" t="s">
        <v>648</v>
      </c>
      <c r="F140" s="216" t="s">
        <v>649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SUM(P141:P148)</f>
        <v>0</v>
      </c>
      <c r="Q140" s="210"/>
      <c r="R140" s="211">
        <f>SUM(R141:R148)</f>
        <v>1.30788</v>
      </c>
      <c r="S140" s="210"/>
      <c r="T140" s="212">
        <f>SUM(T141:T148)</f>
        <v>0.6021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86</v>
      </c>
      <c r="AT140" s="214" t="s">
        <v>75</v>
      </c>
      <c r="AU140" s="214" t="s">
        <v>84</v>
      </c>
      <c r="AY140" s="213" t="s">
        <v>132</v>
      </c>
      <c r="BK140" s="215">
        <f>SUM(BK141:BK148)</f>
        <v>0</v>
      </c>
    </row>
    <row r="141" s="2" customFormat="1" ht="24.15" customHeight="1">
      <c r="A141" s="38"/>
      <c r="B141" s="39"/>
      <c r="C141" s="218" t="s">
        <v>172</v>
      </c>
      <c r="D141" s="218" t="s">
        <v>135</v>
      </c>
      <c r="E141" s="219" t="s">
        <v>650</v>
      </c>
      <c r="F141" s="220" t="s">
        <v>651</v>
      </c>
      <c r="G141" s="221" t="s">
        <v>274</v>
      </c>
      <c r="H141" s="268"/>
      <c r="I141" s="223"/>
      <c r="J141" s="224">
        <f>ROUND(I141*H141,2)</f>
        <v>0</v>
      </c>
      <c r="K141" s="220" t="s">
        <v>139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197</v>
      </c>
      <c r="AT141" s="229" t="s">
        <v>135</v>
      </c>
      <c r="AU141" s="229" t="s">
        <v>86</v>
      </c>
      <c r="AY141" s="17" t="s">
        <v>132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197</v>
      </c>
      <c r="BM141" s="229" t="s">
        <v>652</v>
      </c>
    </row>
    <row r="142" s="2" customFormat="1" ht="24.15" customHeight="1">
      <c r="A142" s="38"/>
      <c r="B142" s="39"/>
      <c r="C142" s="218" t="s">
        <v>154</v>
      </c>
      <c r="D142" s="218" t="s">
        <v>135</v>
      </c>
      <c r="E142" s="219" t="s">
        <v>653</v>
      </c>
      <c r="F142" s="220" t="s">
        <v>654</v>
      </c>
      <c r="G142" s="221" t="s">
        <v>274</v>
      </c>
      <c r="H142" s="268"/>
      <c r="I142" s="223"/>
      <c r="J142" s="224">
        <f>ROUND(I142*H142,2)</f>
        <v>0</v>
      </c>
      <c r="K142" s="220" t="s">
        <v>139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197</v>
      </c>
      <c r="AT142" s="229" t="s">
        <v>135</v>
      </c>
      <c r="AU142" s="229" t="s">
        <v>86</v>
      </c>
      <c r="AY142" s="17" t="s">
        <v>132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197</v>
      </c>
      <c r="BM142" s="229" t="s">
        <v>655</v>
      </c>
    </row>
    <row r="143" s="2" customFormat="1" ht="16.5" customHeight="1">
      <c r="A143" s="38"/>
      <c r="B143" s="39"/>
      <c r="C143" s="218" t="s">
        <v>179</v>
      </c>
      <c r="D143" s="218" t="s">
        <v>135</v>
      </c>
      <c r="E143" s="219" t="s">
        <v>656</v>
      </c>
      <c r="F143" s="220" t="s">
        <v>657</v>
      </c>
      <c r="G143" s="221" t="s">
        <v>196</v>
      </c>
      <c r="H143" s="222">
        <v>27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0.0223</v>
      </c>
      <c r="T143" s="228">
        <f>S143*H143</f>
        <v>0.6021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197</v>
      </c>
      <c r="AT143" s="229" t="s">
        <v>135</v>
      </c>
      <c r="AU143" s="229" t="s">
        <v>86</v>
      </c>
      <c r="AY143" s="17" t="s">
        <v>132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197</v>
      </c>
      <c r="BM143" s="229" t="s">
        <v>658</v>
      </c>
    </row>
    <row r="144" s="13" customFormat="1">
      <c r="A144" s="13"/>
      <c r="B144" s="231"/>
      <c r="C144" s="232"/>
      <c r="D144" s="233" t="s">
        <v>183</v>
      </c>
      <c r="E144" s="242" t="s">
        <v>1</v>
      </c>
      <c r="F144" s="234" t="s">
        <v>758</v>
      </c>
      <c r="G144" s="232"/>
      <c r="H144" s="235">
        <v>27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183</v>
      </c>
      <c r="AU144" s="241" t="s">
        <v>86</v>
      </c>
      <c r="AV144" s="13" t="s">
        <v>86</v>
      </c>
      <c r="AW144" s="13" t="s">
        <v>32</v>
      </c>
      <c r="AX144" s="13" t="s">
        <v>84</v>
      </c>
      <c r="AY144" s="241" t="s">
        <v>132</v>
      </c>
    </row>
    <row r="145" s="2" customFormat="1" ht="24.15" customHeight="1">
      <c r="A145" s="38"/>
      <c r="B145" s="39"/>
      <c r="C145" s="218" t="s">
        <v>185</v>
      </c>
      <c r="D145" s="218" t="s">
        <v>135</v>
      </c>
      <c r="E145" s="219" t="s">
        <v>664</v>
      </c>
      <c r="F145" s="220" t="s">
        <v>665</v>
      </c>
      <c r="G145" s="221" t="s">
        <v>603</v>
      </c>
      <c r="H145" s="222">
        <v>54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0.01211</v>
      </c>
      <c r="R145" s="227">
        <f>Q145*H145</f>
        <v>0.65394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197</v>
      </c>
      <c r="AT145" s="229" t="s">
        <v>135</v>
      </c>
      <c r="AU145" s="229" t="s">
        <v>86</v>
      </c>
      <c r="AY145" s="17" t="s">
        <v>132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197</v>
      </c>
      <c r="BM145" s="229" t="s">
        <v>666</v>
      </c>
    </row>
    <row r="146" s="15" customFormat="1">
      <c r="A146" s="15"/>
      <c r="B146" s="274"/>
      <c r="C146" s="275"/>
      <c r="D146" s="233" t="s">
        <v>183</v>
      </c>
      <c r="E146" s="276" t="s">
        <v>1</v>
      </c>
      <c r="F146" s="277" t="s">
        <v>667</v>
      </c>
      <c r="G146" s="275"/>
      <c r="H146" s="276" t="s">
        <v>1</v>
      </c>
      <c r="I146" s="278"/>
      <c r="J146" s="275"/>
      <c r="K146" s="275"/>
      <c r="L146" s="279"/>
      <c r="M146" s="280"/>
      <c r="N146" s="281"/>
      <c r="O146" s="281"/>
      <c r="P146" s="281"/>
      <c r="Q146" s="281"/>
      <c r="R146" s="281"/>
      <c r="S146" s="281"/>
      <c r="T146" s="28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3" t="s">
        <v>183</v>
      </c>
      <c r="AU146" s="283" t="s">
        <v>86</v>
      </c>
      <c r="AV146" s="15" t="s">
        <v>84</v>
      </c>
      <c r="AW146" s="15" t="s">
        <v>32</v>
      </c>
      <c r="AX146" s="15" t="s">
        <v>76</v>
      </c>
      <c r="AY146" s="283" t="s">
        <v>132</v>
      </c>
    </row>
    <row r="147" s="13" customFormat="1">
      <c r="A147" s="13"/>
      <c r="B147" s="231"/>
      <c r="C147" s="232"/>
      <c r="D147" s="233" t="s">
        <v>183</v>
      </c>
      <c r="E147" s="242" t="s">
        <v>1</v>
      </c>
      <c r="F147" s="234" t="s">
        <v>759</v>
      </c>
      <c r="G147" s="232"/>
      <c r="H147" s="235">
        <v>54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183</v>
      </c>
      <c r="AU147" s="241" t="s">
        <v>86</v>
      </c>
      <c r="AV147" s="13" t="s">
        <v>86</v>
      </c>
      <c r="AW147" s="13" t="s">
        <v>32</v>
      </c>
      <c r="AX147" s="13" t="s">
        <v>84</v>
      </c>
      <c r="AY147" s="241" t="s">
        <v>132</v>
      </c>
    </row>
    <row r="148" s="2" customFormat="1" ht="21.75" customHeight="1">
      <c r="A148" s="38"/>
      <c r="B148" s="39"/>
      <c r="C148" s="218" t="s">
        <v>193</v>
      </c>
      <c r="D148" s="218" t="s">
        <v>135</v>
      </c>
      <c r="E148" s="219" t="s">
        <v>670</v>
      </c>
      <c r="F148" s="220" t="s">
        <v>671</v>
      </c>
      <c r="G148" s="221" t="s">
        <v>603</v>
      </c>
      <c r="H148" s="222">
        <v>54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0.01211</v>
      </c>
      <c r="R148" s="227">
        <f>Q148*H148</f>
        <v>0.65394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197</v>
      </c>
      <c r="AT148" s="229" t="s">
        <v>135</v>
      </c>
      <c r="AU148" s="229" t="s">
        <v>86</v>
      </c>
      <c r="AY148" s="17" t="s">
        <v>132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197</v>
      </c>
      <c r="BM148" s="229" t="s">
        <v>672</v>
      </c>
    </row>
    <row r="149" s="12" customFormat="1" ht="22.8" customHeight="1">
      <c r="A149" s="12"/>
      <c r="B149" s="202"/>
      <c r="C149" s="203"/>
      <c r="D149" s="204" t="s">
        <v>75</v>
      </c>
      <c r="E149" s="216" t="s">
        <v>696</v>
      </c>
      <c r="F149" s="216" t="s">
        <v>697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SUM(P150:P164)</f>
        <v>0</v>
      </c>
      <c r="Q149" s="210"/>
      <c r="R149" s="211">
        <f>SUM(R150:R164)</f>
        <v>0.028499999999999996</v>
      </c>
      <c r="S149" s="210"/>
      <c r="T149" s="212">
        <f>SUM(T150:T164)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86</v>
      </c>
      <c r="AT149" s="214" t="s">
        <v>75</v>
      </c>
      <c r="AU149" s="214" t="s">
        <v>84</v>
      </c>
      <c r="AY149" s="213" t="s">
        <v>132</v>
      </c>
      <c r="BK149" s="215">
        <f>SUM(BK150:BK164)</f>
        <v>0</v>
      </c>
    </row>
    <row r="150" s="2" customFormat="1" ht="24.15" customHeight="1">
      <c r="A150" s="38"/>
      <c r="B150" s="39"/>
      <c r="C150" s="218" t="s">
        <v>200</v>
      </c>
      <c r="D150" s="218" t="s">
        <v>135</v>
      </c>
      <c r="E150" s="219" t="s">
        <v>698</v>
      </c>
      <c r="F150" s="220" t="s">
        <v>699</v>
      </c>
      <c r="G150" s="221" t="s">
        <v>603</v>
      </c>
      <c r="H150" s="222">
        <v>57</v>
      </c>
      <c r="I150" s="223"/>
      <c r="J150" s="224">
        <f>ROUND(I150*H150,2)</f>
        <v>0</v>
      </c>
      <c r="K150" s="220" t="s">
        <v>139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197</v>
      </c>
      <c r="AT150" s="229" t="s">
        <v>135</v>
      </c>
      <c r="AU150" s="229" t="s">
        <v>86</v>
      </c>
      <c r="AY150" s="17" t="s">
        <v>132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197</v>
      </c>
      <c r="BM150" s="229" t="s">
        <v>700</v>
      </c>
    </row>
    <row r="151" s="15" customFormat="1">
      <c r="A151" s="15"/>
      <c r="B151" s="274"/>
      <c r="C151" s="275"/>
      <c r="D151" s="233" t="s">
        <v>183</v>
      </c>
      <c r="E151" s="276" t="s">
        <v>1</v>
      </c>
      <c r="F151" s="277" t="s">
        <v>703</v>
      </c>
      <c r="G151" s="275"/>
      <c r="H151" s="276" t="s">
        <v>1</v>
      </c>
      <c r="I151" s="278"/>
      <c r="J151" s="275"/>
      <c r="K151" s="275"/>
      <c r="L151" s="279"/>
      <c r="M151" s="280"/>
      <c r="N151" s="281"/>
      <c r="O151" s="281"/>
      <c r="P151" s="281"/>
      <c r="Q151" s="281"/>
      <c r="R151" s="281"/>
      <c r="S151" s="281"/>
      <c r="T151" s="28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3" t="s">
        <v>183</v>
      </c>
      <c r="AU151" s="283" t="s">
        <v>86</v>
      </c>
      <c r="AV151" s="15" t="s">
        <v>84</v>
      </c>
      <c r="AW151" s="15" t="s">
        <v>32</v>
      </c>
      <c r="AX151" s="15" t="s">
        <v>76</v>
      </c>
      <c r="AY151" s="283" t="s">
        <v>132</v>
      </c>
    </row>
    <row r="152" s="13" customFormat="1">
      <c r="A152" s="13"/>
      <c r="B152" s="231"/>
      <c r="C152" s="232"/>
      <c r="D152" s="233" t="s">
        <v>183</v>
      </c>
      <c r="E152" s="242" t="s">
        <v>1</v>
      </c>
      <c r="F152" s="234" t="s">
        <v>760</v>
      </c>
      <c r="G152" s="232"/>
      <c r="H152" s="235">
        <v>54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183</v>
      </c>
      <c r="AU152" s="241" t="s">
        <v>86</v>
      </c>
      <c r="AV152" s="13" t="s">
        <v>86</v>
      </c>
      <c r="AW152" s="13" t="s">
        <v>32</v>
      </c>
      <c r="AX152" s="13" t="s">
        <v>76</v>
      </c>
      <c r="AY152" s="241" t="s">
        <v>132</v>
      </c>
    </row>
    <row r="153" s="13" customFormat="1">
      <c r="A153" s="13"/>
      <c r="B153" s="231"/>
      <c r="C153" s="232"/>
      <c r="D153" s="233" t="s">
        <v>183</v>
      </c>
      <c r="E153" s="242" t="s">
        <v>1</v>
      </c>
      <c r="F153" s="234" t="s">
        <v>761</v>
      </c>
      <c r="G153" s="232"/>
      <c r="H153" s="235">
        <v>3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183</v>
      </c>
      <c r="AU153" s="241" t="s">
        <v>86</v>
      </c>
      <c r="AV153" s="13" t="s">
        <v>86</v>
      </c>
      <c r="AW153" s="13" t="s">
        <v>32</v>
      </c>
      <c r="AX153" s="13" t="s">
        <v>76</v>
      </c>
      <c r="AY153" s="241" t="s">
        <v>132</v>
      </c>
    </row>
    <row r="154" s="14" customFormat="1">
      <c r="A154" s="14"/>
      <c r="B154" s="257"/>
      <c r="C154" s="258"/>
      <c r="D154" s="233" t="s">
        <v>183</v>
      </c>
      <c r="E154" s="259" t="s">
        <v>1</v>
      </c>
      <c r="F154" s="260" t="s">
        <v>216</v>
      </c>
      <c r="G154" s="258"/>
      <c r="H154" s="261">
        <v>57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7" t="s">
        <v>183</v>
      </c>
      <c r="AU154" s="267" t="s">
        <v>86</v>
      </c>
      <c r="AV154" s="14" t="s">
        <v>140</v>
      </c>
      <c r="AW154" s="14" t="s">
        <v>32</v>
      </c>
      <c r="AX154" s="14" t="s">
        <v>84</v>
      </c>
      <c r="AY154" s="267" t="s">
        <v>132</v>
      </c>
    </row>
    <row r="155" s="2" customFormat="1" ht="24.15" customHeight="1">
      <c r="A155" s="38"/>
      <c r="B155" s="39"/>
      <c r="C155" s="218" t="s">
        <v>205</v>
      </c>
      <c r="D155" s="218" t="s">
        <v>135</v>
      </c>
      <c r="E155" s="219" t="s">
        <v>709</v>
      </c>
      <c r="F155" s="220" t="s">
        <v>710</v>
      </c>
      <c r="G155" s="221" t="s">
        <v>603</v>
      </c>
      <c r="H155" s="222">
        <v>57</v>
      </c>
      <c r="I155" s="223"/>
      <c r="J155" s="224">
        <f>ROUND(I155*H155,2)</f>
        <v>0</v>
      </c>
      <c r="K155" s="220" t="s">
        <v>139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0.00021</v>
      </c>
      <c r="R155" s="227">
        <f>Q155*H155</f>
        <v>0.011969999999999998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197</v>
      </c>
      <c r="AT155" s="229" t="s">
        <v>135</v>
      </c>
      <c r="AU155" s="229" t="s">
        <v>86</v>
      </c>
      <c r="AY155" s="17" t="s">
        <v>132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197</v>
      </c>
      <c r="BM155" s="229" t="s">
        <v>711</v>
      </c>
    </row>
    <row r="156" s="15" customFormat="1">
      <c r="A156" s="15"/>
      <c r="B156" s="274"/>
      <c r="C156" s="275"/>
      <c r="D156" s="233" t="s">
        <v>183</v>
      </c>
      <c r="E156" s="276" t="s">
        <v>1</v>
      </c>
      <c r="F156" s="277" t="s">
        <v>703</v>
      </c>
      <c r="G156" s="275"/>
      <c r="H156" s="276" t="s">
        <v>1</v>
      </c>
      <c r="I156" s="278"/>
      <c r="J156" s="275"/>
      <c r="K156" s="275"/>
      <c r="L156" s="279"/>
      <c r="M156" s="280"/>
      <c r="N156" s="281"/>
      <c r="O156" s="281"/>
      <c r="P156" s="281"/>
      <c r="Q156" s="281"/>
      <c r="R156" s="281"/>
      <c r="S156" s="281"/>
      <c r="T156" s="28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3" t="s">
        <v>183</v>
      </c>
      <c r="AU156" s="283" t="s">
        <v>86</v>
      </c>
      <c r="AV156" s="15" t="s">
        <v>84</v>
      </c>
      <c r="AW156" s="15" t="s">
        <v>32</v>
      </c>
      <c r="AX156" s="15" t="s">
        <v>76</v>
      </c>
      <c r="AY156" s="283" t="s">
        <v>132</v>
      </c>
    </row>
    <row r="157" s="13" customFormat="1">
      <c r="A157" s="13"/>
      <c r="B157" s="231"/>
      <c r="C157" s="232"/>
      <c r="D157" s="233" t="s">
        <v>183</v>
      </c>
      <c r="E157" s="242" t="s">
        <v>1</v>
      </c>
      <c r="F157" s="234" t="s">
        <v>760</v>
      </c>
      <c r="G157" s="232"/>
      <c r="H157" s="235">
        <v>54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183</v>
      </c>
      <c r="AU157" s="241" t="s">
        <v>86</v>
      </c>
      <c r="AV157" s="13" t="s">
        <v>86</v>
      </c>
      <c r="AW157" s="13" t="s">
        <v>32</v>
      </c>
      <c r="AX157" s="13" t="s">
        <v>76</v>
      </c>
      <c r="AY157" s="241" t="s">
        <v>132</v>
      </c>
    </row>
    <row r="158" s="13" customFormat="1">
      <c r="A158" s="13"/>
      <c r="B158" s="231"/>
      <c r="C158" s="232"/>
      <c r="D158" s="233" t="s">
        <v>183</v>
      </c>
      <c r="E158" s="242" t="s">
        <v>1</v>
      </c>
      <c r="F158" s="234" t="s">
        <v>761</v>
      </c>
      <c r="G158" s="232"/>
      <c r="H158" s="235">
        <v>3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183</v>
      </c>
      <c r="AU158" s="241" t="s">
        <v>86</v>
      </c>
      <c r="AV158" s="13" t="s">
        <v>86</v>
      </c>
      <c r="AW158" s="13" t="s">
        <v>32</v>
      </c>
      <c r="AX158" s="13" t="s">
        <v>76</v>
      </c>
      <c r="AY158" s="241" t="s">
        <v>132</v>
      </c>
    </row>
    <row r="159" s="14" customFormat="1">
      <c r="A159" s="14"/>
      <c r="B159" s="257"/>
      <c r="C159" s="258"/>
      <c r="D159" s="233" t="s">
        <v>183</v>
      </c>
      <c r="E159" s="259" t="s">
        <v>1</v>
      </c>
      <c r="F159" s="260" t="s">
        <v>216</v>
      </c>
      <c r="G159" s="258"/>
      <c r="H159" s="261">
        <v>57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7" t="s">
        <v>183</v>
      </c>
      <c r="AU159" s="267" t="s">
        <v>86</v>
      </c>
      <c r="AV159" s="14" t="s">
        <v>140</v>
      </c>
      <c r="AW159" s="14" t="s">
        <v>32</v>
      </c>
      <c r="AX159" s="14" t="s">
        <v>84</v>
      </c>
      <c r="AY159" s="267" t="s">
        <v>132</v>
      </c>
    </row>
    <row r="160" s="2" customFormat="1" ht="24.15" customHeight="1">
      <c r="A160" s="38"/>
      <c r="B160" s="39"/>
      <c r="C160" s="218" t="s">
        <v>8</v>
      </c>
      <c r="D160" s="218" t="s">
        <v>135</v>
      </c>
      <c r="E160" s="219" t="s">
        <v>712</v>
      </c>
      <c r="F160" s="220" t="s">
        <v>713</v>
      </c>
      <c r="G160" s="221" t="s">
        <v>603</v>
      </c>
      <c r="H160" s="222">
        <v>57</v>
      </c>
      <c r="I160" s="223"/>
      <c r="J160" s="224">
        <f>ROUND(I160*H160,2)</f>
        <v>0</v>
      </c>
      <c r="K160" s="220" t="s">
        <v>139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0.00029</v>
      </c>
      <c r="R160" s="227">
        <f>Q160*H160</f>
        <v>0.01653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197</v>
      </c>
      <c r="AT160" s="229" t="s">
        <v>135</v>
      </c>
      <c r="AU160" s="229" t="s">
        <v>86</v>
      </c>
      <c r="AY160" s="17" t="s">
        <v>132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197</v>
      </c>
      <c r="BM160" s="229" t="s">
        <v>714</v>
      </c>
    </row>
    <row r="161" s="15" customFormat="1">
      <c r="A161" s="15"/>
      <c r="B161" s="274"/>
      <c r="C161" s="275"/>
      <c r="D161" s="233" t="s">
        <v>183</v>
      </c>
      <c r="E161" s="276" t="s">
        <v>1</v>
      </c>
      <c r="F161" s="277" t="s">
        <v>703</v>
      </c>
      <c r="G161" s="275"/>
      <c r="H161" s="276" t="s">
        <v>1</v>
      </c>
      <c r="I161" s="278"/>
      <c r="J161" s="275"/>
      <c r="K161" s="275"/>
      <c r="L161" s="279"/>
      <c r="M161" s="280"/>
      <c r="N161" s="281"/>
      <c r="O161" s="281"/>
      <c r="P161" s="281"/>
      <c r="Q161" s="281"/>
      <c r="R161" s="281"/>
      <c r="S161" s="281"/>
      <c r="T161" s="28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3" t="s">
        <v>183</v>
      </c>
      <c r="AU161" s="283" t="s">
        <v>86</v>
      </c>
      <c r="AV161" s="15" t="s">
        <v>84</v>
      </c>
      <c r="AW161" s="15" t="s">
        <v>32</v>
      </c>
      <c r="AX161" s="15" t="s">
        <v>76</v>
      </c>
      <c r="AY161" s="283" t="s">
        <v>132</v>
      </c>
    </row>
    <row r="162" s="13" customFormat="1">
      <c r="A162" s="13"/>
      <c r="B162" s="231"/>
      <c r="C162" s="232"/>
      <c r="D162" s="233" t="s">
        <v>183</v>
      </c>
      <c r="E162" s="242" t="s">
        <v>1</v>
      </c>
      <c r="F162" s="234" t="s">
        <v>760</v>
      </c>
      <c r="G162" s="232"/>
      <c r="H162" s="235">
        <v>54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183</v>
      </c>
      <c r="AU162" s="241" t="s">
        <v>86</v>
      </c>
      <c r="AV162" s="13" t="s">
        <v>86</v>
      </c>
      <c r="AW162" s="13" t="s">
        <v>32</v>
      </c>
      <c r="AX162" s="13" t="s">
        <v>76</v>
      </c>
      <c r="AY162" s="241" t="s">
        <v>132</v>
      </c>
    </row>
    <row r="163" s="13" customFormat="1">
      <c r="A163" s="13"/>
      <c r="B163" s="231"/>
      <c r="C163" s="232"/>
      <c r="D163" s="233" t="s">
        <v>183</v>
      </c>
      <c r="E163" s="242" t="s">
        <v>1</v>
      </c>
      <c r="F163" s="234" t="s">
        <v>761</v>
      </c>
      <c r="G163" s="232"/>
      <c r="H163" s="235">
        <v>3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183</v>
      </c>
      <c r="AU163" s="241" t="s">
        <v>86</v>
      </c>
      <c r="AV163" s="13" t="s">
        <v>86</v>
      </c>
      <c r="AW163" s="13" t="s">
        <v>32</v>
      </c>
      <c r="AX163" s="13" t="s">
        <v>76</v>
      </c>
      <c r="AY163" s="241" t="s">
        <v>132</v>
      </c>
    </row>
    <row r="164" s="14" customFormat="1">
      <c r="A164" s="14"/>
      <c r="B164" s="257"/>
      <c r="C164" s="258"/>
      <c r="D164" s="233" t="s">
        <v>183</v>
      </c>
      <c r="E164" s="259" t="s">
        <v>1</v>
      </c>
      <c r="F164" s="260" t="s">
        <v>216</v>
      </c>
      <c r="G164" s="258"/>
      <c r="H164" s="261">
        <v>57</v>
      </c>
      <c r="I164" s="262"/>
      <c r="J164" s="258"/>
      <c r="K164" s="258"/>
      <c r="L164" s="263"/>
      <c r="M164" s="284"/>
      <c r="N164" s="285"/>
      <c r="O164" s="285"/>
      <c r="P164" s="285"/>
      <c r="Q164" s="285"/>
      <c r="R164" s="285"/>
      <c r="S164" s="285"/>
      <c r="T164" s="28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7" t="s">
        <v>183</v>
      </c>
      <c r="AU164" s="267" t="s">
        <v>86</v>
      </c>
      <c r="AV164" s="14" t="s">
        <v>140</v>
      </c>
      <c r="AW164" s="14" t="s">
        <v>32</v>
      </c>
      <c r="AX164" s="14" t="s">
        <v>84</v>
      </c>
      <c r="AY164" s="267" t="s">
        <v>132</v>
      </c>
    </row>
    <row r="165" s="2" customFormat="1" ht="6.96" customHeight="1">
      <c r="A165" s="38"/>
      <c r="B165" s="66"/>
      <c r="C165" s="67"/>
      <c r="D165" s="67"/>
      <c r="E165" s="67"/>
      <c r="F165" s="67"/>
      <c r="G165" s="67"/>
      <c r="H165" s="67"/>
      <c r="I165" s="67"/>
      <c r="J165" s="67"/>
      <c r="K165" s="67"/>
      <c r="L165" s="44"/>
      <c r="M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</sheetData>
  <sheetProtection sheet="1" autoFilter="0" formatColumns="0" formatRows="0" objects="1" scenarios="1" spinCount="100000" saltValue="xX9qXQhjFi/XRSPbm9v2AZZ3qlXHzKbcC78kdULnXegNn3mXmD4yw7xMg0X3qPJtwIRb+APM4DBx4QM4Pv2Bdg==" hashValue="UyI6I9sgskif5yAD8FhQNQbEPw3ZK7xVWWf5oUtJTug+1eRFS+zzYpwhTl6Dqh1Y1xnBtUiCAvuTpmD2xWUBLQ==" algorithmName="SHA-512" password="CC35"/>
  <autoFilter ref="C123:K16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BARBORAKYSK8FBE\barborakyskova</dc:creator>
  <cp:lastModifiedBy>BARBORAKYSK8FBE\barborakyskova</cp:lastModifiedBy>
  <dcterms:created xsi:type="dcterms:W3CDTF">2023-05-01T19:57:21Z</dcterms:created>
  <dcterms:modified xsi:type="dcterms:W3CDTF">2023-05-01T19:57:38Z</dcterms:modified>
</cp:coreProperties>
</file>